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1"/>
  </bookViews>
  <sheets>
    <sheet name="Návrh - příjmy" sheetId="1" r:id="rId1"/>
    <sheet name="Výdaje-schválený rozpočet" sheetId="2" r:id="rId2"/>
    <sheet name="správa" sheetId="3" r:id="rId3"/>
    <sheet name="List1" sheetId="4" r:id="rId4"/>
  </sheets>
  <definedNames/>
  <calcPr fullCalcOnLoad="1"/>
</workbook>
</file>

<file path=xl/comments1.xml><?xml version="1.0" encoding="utf-8"?>
<comments xmlns="http://schemas.openxmlformats.org/spreadsheetml/2006/main">
  <authors>
    <author>Starosta Adrspach</author>
  </authors>
  <commentList>
    <comment ref="D68" authorId="0">
      <text>
        <r>
          <rPr>
            <sz val="9"/>
            <rFont val="Tahoma"/>
            <family val="2"/>
          </rPr>
          <t>1 000 000  Jirmann lesy</t>
        </r>
        <r>
          <rPr>
            <sz val="9"/>
            <rFont val="Tahoma"/>
            <family val="2"/>
          </rPr>
          <t xml:space="preserve">
5 000 000  lodičky
5 000 000  parkoviště
toalety</t>
        </r>
      </text>
    </comment>
  </commentList>
</comments>
</file>

<file path=xl/comments2.xml><?xml version="1.0" encoding="utf-8"?>
<comments xmlns="http://schemas.openxmlformats.org/spreadsheetml/2006/main">
  <authors>
    <author>Starosta Adrspach</author>
  </authors>
  <commentList>
    <comment ref="D45" authorId="0">
      <text>
        <r>
          <rPr>
            <sz val="9"/>
            <rFont val="Tahoma"/>
            <family val="2"/>
          </rPr>
          <t>modernizace hřiště u voj. domů</t>
        </r>
        <r>
          <rPr>
            <sz val="9"/>
            <rFont val="Tahoma"/>
            <family val="2"/>
          </rPr>
          <t xml:space="preserve">
vybudování na zámku</t>
        </r>
      </text>
    </comment>
    <comment ref="D91" authorId="0">
      <text>
        <r>
          <rPr>
            <sz val="9"/>
            <rFont val="Tahoma"/>
            <family val="2"/>
          </rPr>
          <t xml:space="preserve">splátka pujčky na vodovod
</t>
        </r>
      </text>
    </comment>
  </commentList>
</comments>
</file>

<file path=xl/sharedStrings.xml><?xml version="1.0" encoding="utf-8"?>
<sst xmlns="http://schemas.openxmlformats.org/spreadsheetml/2006/main" count="241" uniqueCount="194">
  <si>
    <t>CELKEM</t>
  </si>
  <si>
    <t>Bez rozlišení</t>
  </si>
  <si>
    <t xml:space="preserve">CELKEM výdaje </t>
  </si>
  <si>
    <t>CELKEM příjmy</t>
  </si>
  <si>
    <t xml:space="preserve"> </t>
  </si>
  <si>
    <t>Schválil: Bohuslav Urban - starosta</t>
  </si>
  <si>
    <t>Daně z příjmů FO</t>
  </si>
  <si>
    <t>Daně z příjmů PO</t>
  </si>
  <si>
    <t>DPH</t>
  </si>
  <si>
    <t>Poplatky a odvody z oblasti životního prostředí</t>
  </si>
  <si>
    <t>Výtěžek z loterií</t>
  </si>
  <si>
    <t>Správní poplatky</t>
  </si>
  <si>
    <t>Průmysl, stavebnictví, obchod a služby</t>
  </si>
  <si>
    <t>Pronájem stánků</t>
  </si>
  <si>
    <t>Pronájem infocentra+nového Vstupu do skal</t>
  </si>
  <si>
    <t xml:space="preserve">Pronájem místa pro reklamní tabule D.A. </t>
  </si>
  <si>
    <t>Kultura, církve a sdělovací prostředky</t>
  </si>
  <si>
    <t>Zámek D.A.</t>
  </si>
  <si>
    <t>Kabelová TV</t>
  </si>
  <si>
    <t>Internet WiFi</t>
  </si>
  <si>
    <t>Tělovýchova a zájmová činnost</t>
  </si>
  <si>
    <t>Startovné - běh A-CH-A</t>
  </si>
  <si>
    <t>Relaxcentrum - nájmy</t>
  </si>
  <si>
    <t>Zdravotnictví</t>
  </si>
  <si>
    <t>Pronájem ambulance -obv.lékař</t>
  </si>
  <si>
    <t>Pronájem ordinace - zubař</t>
  </si>
  <si>
    <t>Bydlení, komunální služby, územní rozvoj</t>
  </si>
  <si>
    <t>Bytové hospodářství</t>
  </si>
  <si>
    <t>Urnový hřbitov</t>
  </si>
  <si>
    <t>Komunální služby</t>
  </si>
  <si>
    <t>Třídění odpadu - EKO KOM</t>
  </si>
  <si>
    <t>Ochrana životního prostředí</t>
  </si>
  <si>
    <t>Státní správa, územní samospráva</t>
  </si>
  <si>
    <t>Finanční operace</t>
  </si>
  <si>
    <t>Místní správa</t>
  </si>
  <si>
    <t>Úroky v bance</t>
  </si>
  <si>
    <t>Vratky spotřební daně</t>
  </si>
  <si>
    <t>Ostatní činnosti</t>
  </si>
  <si>
    <t>Financování z tuzemska</t>
  </si>
  <si>
    <t>Změna stavu krátk.prostř.na bank.účt.</t>
  </si>
  <si>
    <t>Uhrazené splátky dlouhod.půjč.prostř.</t>
  </si>
  <si>
    <t xml:space="preserve"> Hospodářská činnost</t>
  </si>
  <si>
    <t>Zemědělství, les.hospodářství, rybářství</t>
  </si>
  <si>
    <t>Zajištění toulavých psů</t>
  </si>
  <si>
    <t xml:space="preserve">Stánky D.A. </t>
  </si>
  <si>
    <t>Cestovní ruch</t>
  </si>
  <si>
    <t>Doprava</t>
  </si>
  <si>
    <t>Místní komunikace</t>
  </si>
  <si>
    <t>Územní dopravní obslužnost</t>
  </si>
  <si>
    <t>Vodní hospodářství</t>
  </si>
  <si>
    <t>Vodovod</t>
  </si>
  <si>
    <t>Kanalizace a ČOV</t>
  </si>
  <si>
    <t>Vzdělávání a školské služby</t>
  </si>
  <si>
    <t>Mateřská škola - provoz</t>
  </si>
  <si>
    <t>Školní jídelna</t>
  </si>
  <si>
    <t>Knihovna</t>
  </si>
  <si>
    <t>Ostat.záležit.kultury</t>
  </si>
  <si>
    <t>Zámek</t>
  </si>
  <si>
    <t>Kabelová televize</t>
  </si>
  <si>
    <t>Internet + zpravodaj</t>
  </si>
  <si>
    <t>Důchodci</t>
  </si>
  <si>
    <t xml:space="preserve">Tělovýchova </t>
  </si>
  <si>
    <t>Dětské hřiště</t>
  </si>
  <si>
    <t>Relaxcentrum H.A. - LTO</t>
  </si>
  <si>
    <t>Ambulantní péče</t>
  </si>
  <si>
    <t xml:space="preserve">Stomatologie </t>
  </si>
  <si>
    <t>Hospital Broumov</t>
  </si>
  <si>
    <t>Bydlení, komunální služby a územní rozvoj</t>
  </si>
  <si>
    <t xml:space="preserve">Veřejné osvětlení </t>
  </si>
  <si>
    <t>Svoz nebezpečného odpadu</t>
  </si>
  <si>
    <t>Odvoz odpadů</t>
  </si>
  <si>
    <t>Péče o vzhled obce a veř.zeleň</t>
  </si>
  <si>
    <t>Sociální politika</t>
  </si>
  <si>
    <t>Sociální pomoc (Fond ohrož.dětí)</t>
  </si>
  <si>
    <t>Příspěvky důchodcům na obědy</t>
  </si>
  <si>
    <t>Civilní připravenost na krizové stavy</t>
  </si>
  <si>
    <t>Činnost org.v kriz.řízení-povodně</t>
  </si>
  <si>
    <t>Požární ochrana a integrovaný záchranný systém</t>
  </si>
  <si>
    <t>Skalní záchranná služba</t>
  </si>
  <si>
    <t>Hasiči</t>
  </si>
  <si>
    <t>Státní správa a samospráva</t>
  </si>
  <si>
    <t>Zastupitelstvo obce</t>
  </si>
  <si>
    <t>Činnost místní správy</t>
  </si>
  <si>
    <t>Služby peněžních ústavů</t>
  </si>
  <si>
    <t>Pojištění</t>
  </si>
  <si>
    <t>NESPECIFIKOVANÉ REZERVY</t>
  </si>
  <si>
    <t>Poplatek za svoz komunálního odpadu</t>
  </si>
  <si>
    <t xml:space="preserve">Místní poplatky </t>
  </si>
  <si>
    <t>Daň z nemovitostí</t>
  </si>
  <si>
    <t>Dotace na státní správu</t>
  </si>
  <si>
    <t>ze psů, rekreač.pobyt, veř.prostranství</t>
  </si>
  <si>
    <t>pronájmy od TS, pronájmy pozemků, prohlídkový okruh</t>
  </si>
  <si>
    <t>poznámky</t>
  </si>
  <si>
    <t>Poznámky</t>
  </si>
  <si>
    <t>KB</t>
  </si>
  <si>
    <t>SFŽP</t>
  </si>
  <si>
    <t>ČS</t>
  </si>
  <si>
    <t>platy</t>
  </si>
  <si>
    <t>SP</t>
  </si>
  <si>
    <t>ZP</t>
  </si>
  <si>
    <t>úrazy</t>
  </si>
  <si>
    <t>CELKEM příjmy vč. financování</t>
  </si>
  <si>
    <t>Mateřská škola - investice</t>
  </si>
  <si>
    <t>měs.</t>
  </si>
  <si>
    <t>čtvrtletně</t>
  </si>
  <si>
    <t>370/osobu, cca 500 obyvatel</t>
  </si>
  <si>
    <t>psi - 15.000,- Kč, rekreační poplatky - 225.000,- Kč, ubyt. Kap. 15.000,- Kč</t>
  </si>
  <si>
    <t>Czech point, vidimace, legalizace…</t>
  </si>
  <si>
    <t>Dotace na VPP od ÚP</t>
  </si>
  <si>
    <t>362.000,- pronájem ička, 3.000,- knížky Adršpašsko</t>
  </si>
  <si>
    <t>Vodné</t>
  </si>
  <si>
    <t>Stočné</t>
  </si>
  <si>
    <t>vstupné + prodej zboží</t>
  </si>
  <si>
    <t>160.000,- vstupné, 160.000,- zboží</t>
  </si>
  <si>
    <t>110,- Kč/měsíc/osobu</t>
  </si>
  <si>
    <t>Svoz komunálního odpadu - podnikatelé</t>
  </si>
  <si>
    <t>(stav prostředků na BÚ k 31.12.2016)</t>
  </si>
  <si>
    <t>(obecní lesy,lodičky,parkoviště D.A.,lesy, nová chata parkoviště)</t>
  </si>
  <si>
    <t>Rozpočet</t>
  </si>
  <si>
    <t xml:space="preserve">z toho: </t>
  </si>
  <si>
    <t>na rok 2017 - výdaje</t>
  </si>
  <si>
    <t>výstavba infocentra v DA</t>
  </si>
  <si>
    <t>zpracovávání projektu, žádost o dotaci chodník III.-V. etapa</t>
  </si>
  <si>
    <t xml:space="preserve">provoz a údržba </t>
  </si>
  <si>
    <t xml:space="preserve">rekonstrukce sociálního zařízení </t>
  </si>
  <si>
    <t xml:space="preserve">příspěvek </t>
  </si>
  <si>
    <t>Topení v ZŠ, revize</t>
  </si>
  <si>
    <t>provoz, údržba</t>
  </si>
  <si>
    <t>energie 420.000, úroky 170.000, odborná pomoc 180.000, platy 500.000, opravy a údržba 150.000, materiál 80.000</t>
  </si>
  <si>
    <t>5.000 Teplice, 5.000 Náchod; 20.000 provoz  a nákup knih, 20.000 platy</t>
  </si>
  <si>
    <t>údržba komunikací, rekonstrukce, žádost o dotaci</t>
  </si>
  <si>
    <t>údržba, opravy, rekonstrukce</t>
  </si>
  <si>
    <t>olej</t>
  </si>
  <si>
    <t>508.000,- činnost, 15.000,- ples, 5.000,- cesťáky</t>
  </si>
  <si>
    <t>220.000 topný olej, ostatní 30.000</t>
  </si>
  <si>
    <t>(sečení trávy, geometr.plány, deratizace,vyhrnování sněhu, nájemné Lesům ČR za okruh)</t>
  </si>
  <si>
    <t>dotování dopravy ztrátových spojů</t>
  </si>
  <si>
    <t>energie 65.000,-; údržba a servis 25.000,-</t>
  </si>
  <si>
    <t>energie, údržba a servis VO</t>
  </si>
  <si>
    <t>vytvoření nových hrobových míst, údržba</t>
  </si>
  <si>
    <t>30.000,- nová hrobová místa, 10.000,- údržba</t>
  </si>
  <si>
    <t>4.200.000,- nájemné lesy za okruh; 3.300.000,- údržba, práce</t>
  </si>
  <si>
    <t xml:space="preserve">energie 20.000,-; telefony 7.000,-; údržba 10.000,- </t>
  </si>
  <si>
    <t>platy 20.000,-; energie 20.000,-; telefony 7.000,-; opravy 10.000,-</t>
  </si>
  <si>
    <t>příspěvek</t>
  </si>
  <si>
    <t>komunální + tříděný odpad</t>
  </si>
  <si>
    <t xml:space="preserve">platy + telefonní služby </t>
  </si>
  <si>
    <t>Výstavba veřejného osvětlení</t>
  </si>
  <si>
    <t>investice "místní komunikace Jindrovi"</t>
  </si>
  <si>
    <t>Nákup pozemků</t>
  </si>
  <si>
    <t>Domov pro seniory</t>
  </si>
  <si>
    <t>administrace projektu, žádosti o dotace</t>
  </si>
  <si>
    <t>Vypracovala: Nikola Ottová - správce rozpočtu, účetní</t>
  </si>
  <si>
    <t>zpracovávání projektu, administrace žádosti o dotaci, výstavba</t>
  </si>
  <si>
    <t>technické zhodnocení - rekonstrukce</t>
  </si>
  <si>
    <t>Vítání občánků</t>
  </si>
  <si>
    <t>důchodci DA (dílny) - 10.000,- ; finanční příspěvky - 55.000,- ; dárkové balíčky - 6.000,- ; posezení OÚ - 9.000,- ; vánoční večírek - 40.000,-</t>
  </si>
  <si>
    <t>údržba parku, prostranství, mzdy VPP</t>
  </si>
  <si>
    <t>112.000,- dotace na VPP, 48.000,- doplatek mezd + stravenky, 40.000,- údržba</t>
  </si>
  <si>
    <t>energie, mzdy, poštovní služby, telefony, nájemné, právní a daňové služby, služební automobil, programové vybavení, školení, pohoštění, opravy, nové vývěsky</t>
  </si>
  <si>
    <t>1.300.000,- platy, drobný majetek 40.000,-; energie 60.000,- poštovní služby 20.000,-; telefony 20.000,-; nájemné 30.000,-;školení 30.000,-; právník + daňař 160.000,-; programy 130.000,-; služby 650.000.-; opravy 30.000,-; pohoštění 15.000,-; ostatní 100.000,-; vývěsky 60.000,- rezerva 55.000,-</t>
  </si>
  <si>
    <t>Rybník u zámku v DA</t>
  </si>
  <si>
    <t>administrace projektu, žádosti o dotaci</t>
  </si>
  <si>
    <t>vodné</t>
  </si>
  <si>
    <t>Chodník</t>
  </si>
  <si>
    <t>Základní škola</t>
  </si>
  <si>
    <t>pol. 6310</t>
  </si>
  <si>
    <t>Využití volného času dětí a mládeže</t>
  </si>
  <si>
    <t>Á-dráček příspěvek</t>
  </si>
  <si>
    <t>TJ Jiskra, běh A-CH-A, MHF, TA33, FC Hafnarfjordur, Ádrkros, fotbal horolezeckých mužstev</t>
  </si>
  <si>
    <t>Rekonstrukce bytového domu čp. 114</t>
  </si>
  <si>
    <t xml:space="preserve">energie 400.000,-, vodné 100.000,-; platy 35.000,-; materiál 15.000,-; údržba 350.000,- </t>
  </si>
  <si>
    <t>provoz, údržba, opravy, energie, vodné</t>
  </si>
  <si>
    <t>odvodnění, odvlhčení domu</t>
  </si>
  <si>
    <t>? Odhad</t>
  </si>
  <si>
    <t>760.000,- čp. 114, 680.000,- čp. 141, 160.000,- čp 128</t>
  </si>
  <si>
    <t>splátka půjček na ČOV a vodovod - KB 528.000,-; ČS 288.000; SFŽP 793.520,-</t>
  </si>
  <si>
    <t>červeně</t>
  </si>
  <si>
    <t>investiční akce</t>
  </si>
  <si>
    <t>černě</t>
  </si>
  <si>
    <t>provozní náklady</t>
  </si>
  <si>
    <t>poznámka:</t>
  </si>
  <si>
    <t>energie 10.000, opravy 60.000, natírání stánků 100.000, materiál 10.000, služby 20.000</t>
  </si>
  <si>
    <t>150.000 akce, 500.000 platy, 80.000 energie, 200.000 zboží, 100.000 materiál, 150.000 služby, 30.000 opravy a udržování, 10.000 pohoštění, 5.000 náhrady v době nemoci, 200.000 festival zážitků - nevyplaceno v roce 2016</t>
  </si>
  <si>
    <t>Základní škola - investice</t>
  </si>
  <si>
    <t>úprava půdních prostor (učebna + herní místnost)</t>
  </si>
  <si>
    <t>administrace projektu, žádost o dotaci….</t>
  </si>
  <si>
    <t xml:space="preserve">běh A-CH-A 40.000,-; TJ 275.000,- ; 30.000,- příspěvky - FC Hafnarfjordur, Ádrkros, Mezinárodní horolezecký festival, TA33, fotbal horolezeckých mužstev, 5.000,- ostatní </t>
  </si>
  <si>
    <t xml:space="preserve">rekonstrukce dětského hřiště </t>
  </si>
  <si>
    <t>Dětský den 50.000, Čarodějnice 40.000, Pohádkový les 25.000, 20.000,- dřevorubec ; 15.00,- český svaz včelařů; 20.000 ostatní</t>
  </si>
  <si>
    <t xml:space="preserve">Dětský den, čarodejnice, Pohádkový les okolo Křížového vrchu, Dřevorubec roku 2017, </t>
  </si>
  <si>
    <t>Schválený rozpočet na rok 2017 - PŘÍJMY</t>
  </si>
  <si>
    <t>Schválený rozpočet</t>
  </si>
  <si>
    <t>V Adršpachu, dne 30.1.2017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</si>
</sst>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0\ _K_č"/>
    <numFmt numFmtId="166" formatCode="#,##0\ _K_č"/>
    <numFmt numFmtId="167" formatCode="#,##0\ &quot;Kč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  <numFmt numFmtId="172" formatCode="???,???,???.00"/>
    <numFmt numFmtId="173" formatCode="???,???"/>
  </numFmts>
  <fonts count="89">
    <font>
      <sz val="10"/>
      <name val="Arial CE"/>
      <family val="0"/>
    </font>
    <font>
      <sz val="10"/>
      <name val="Courier New CE"/>
      <family val="3"/>
    </font>
    <font>
      <sz val="12"/>
      <name val="Courier New CE"/>
      <family val="3"/>
    </font>
    <font>
      <b/>
      <sz val="14"/>
      <name val="Courier New CE"/>
      <family val="3"/>
    </font>
    <font>
      <b/>
      <sz val="13"/>
      <name val="Courier New CE"/>
      <family val="3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Courier New CE"/>
      <family val="3"/>
    </font>
    <font>
      <b/>
      <sz val="26"/>
      <name val="Arial Black"/>
      <family val="2"/>
    </font>
    <font>
      <i/>
      <sz val="10"/>
      <name val="Courier New CE"/>
      <family val="0"/>
    </font>
    <font>
      <sz val="9"/>
      <name val="Tahoma"/>
      <family val="2"/>
    </font>
    <font>
      <sz val="11"/>
      <name val="Courier New CE"/>
      <family val="3"/>
    </font>
    <font>
      <b/>
      <sz val="26"/>
      <name val="Courier New CE"/>
      <family val="3"/>
    </font>
    <font>
      <b/>
      <sz val="10"/>
      <name val="Arial CE"/>
      <family val="0"/>
    </font>
    <font>
      <b/>
      <sz val="28"/>
      <name val="Arial Black"/>
      <family val="2"/>
    </font>
    <font>
      <sz val="9"/>
      <name val="Courier New CE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Courier New CE"/>
      <family val="3"/>
    </font>
    <font>
      <b/>
      <sz val="12"/>
      <color indexed="10"/>
      <name val="Courier New CE"/>
      <family val="3"/>
    </font>
    <font>
      <b/>
      <i/>
      <sz val="10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3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i/>
      <sz val="12"/>
      <name val="Calibri"/>
      <family val="2"/>
    </font>
    <font>
      <b/>
      <i/>
      <sz val="11"/>
      <name val="Calibri"/>
      <family val="2"/>
    </font>
    <font>
      <sz val="14"/>
      <name val="Calibri"/>
      <family val="2"/>
    </font>
    <font>
      <b/>
      <sz val="16"/>
      <name val="Calibri"/>
      <family val="2"/>
    </font>
    <font>
      <b/>
      <sz val="15"/>
      <name val="Calibri"/>
      <family val="2"/>
    </font>
    <font>
      <b/>
      <sz val="26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b/>
      <sz val="14"/>
      <name val="Calibri"/>
      <family val="2"/>
    </font>
    <font>
      <sz val="10"/>
      <color indexed="8"/>
      <name val="Calibri"/>
      <family val="2"/>
    </font>
    <font>
      <b/>
      <sz val="12"/>
      <color indexed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i/>
      <sz val="10"/>
      <name val="Calibri"/>
      <family val="2"/>
    </font>
    <font>
      <b/>
      <sz val="36"/>
      <name val="Calibri"/>
      <family val="2"/>
    </font>
    <font>
      <b/>
      <sz val="2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Courier New CE"/>
      <family val="3"/>
    </font>
    <font>
      <b/>
      <sz val="12"/>
      <color rgb="FFFF0000"/>
      <name val="Courier New CE"/>
      <family val="3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sz val="10"/>
      <color theme="1"/>
      <name val="Calibri"/>
      <family val="2"/>
    </font>
    <font>
      <b/>
      <sz val="12"/>
      <color rgb="FFFF0000"/>
      <name val="Calibri"/>
      <family val="2"/>
    </font>
    <font>
      <sz val="9"/>
      <color rgb="FFFF0000"/>
      <name val="Calibri"/>
      <family val="2"/>
    </font>
    <font>
      <b/>
      <sz val="11"/>
      <color rgb="FFFF0000"/>
      <name val="Calibri"/>
      <family val="2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6" fillId="20" borderId="0" applyNumberFormat="0" applyBorder="0" applyAlignment="0" applyProtection="0"/>
    <xf numFmtId="0" fontId="6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3" fillId="0" borderId="7" applyNumberFormat="0" applyFill="0" applyAlignment="0" applyProtection="0"/>
    <xf numFmtId="0" fontId="74" fillId="24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25" borderId="8" applyNumberFormat="0" applyAlignment="0" applyProtection="0"/>
    <xf numFmtId="0" fontId="77" fillId="26" borderId="8" applyNumberFormat="0" applyAlignment="0" applyProtection="0"/>
    <xf numFmtId="0" fontId="78" fillId="26" borderId="9" applyNumberFormat="0" applyAlignment="0" applyProtection="0"/>
    <xf numFmtId="0" fontId="79" fillId="0" borderId="0" applyNumberFormat="0" applyFill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 wrapText="1"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Alignment="1">
      <alignment/>
    </xf>
    <xf numFmtId="0" fontId="80" fillId="0" borderId="0" xfId="0" applyFont="1" applyFill="1" applyAlignment="1">
      <alignment/>
    </xf>
    <xf numFmtId="3" fontId="81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0" fontId="80" fillId="0" borderId="10" xfId="0" applyFont="1" applyBorder="1" applyAlignment="1">
      <alignment/>
    </xf>
    <xf numFmtId="4" fontId="0" fillId="0" borderId="0" xfId="0" applyNumberFormat="1" applyAlignment="1">
      <alignment/>
    </xf>
    <xf numFmtId="4" fontId="13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0" fontId="35" fillId="33" borderId="11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wrapText="1"/>
    </xf>
    <xf numFmtId="0" fontId="36" fillId="0" borderId="10" xfId="0" applyFont="1" applyFill="1" applyBorder="1" applyAlignment="1">
      <alignment/>
    </xf>
    <xf numFmtId="0" fontId="37" fillId="0" borderId="10" xfId="0" applyFont="1" applyFill="1" applyBorder="1" applyAlignment="1">
      <alignment wrapText="1"/>
    </xf>
    <xf numFmtId="0" fontId="36" fillId="0" borderId="10" xfId="0" applyFont="1" applyFill="1" applyBorder="1" applyAlignment="1">
      <alignment wrapText="1"/>
    </xf>
    <xf numFmtId="3" fontId="36" fillId="0" borderId="10" xfId="0" applyNumberFormat="1" applyFont="1" applyFill="1" applyBorder="1" applyAlignment="1">
      <alignment/>
    </xf>
    <xf numFmtId="0" fontId="38" fillId="0" borderId="10" xfId="0" applyFont="1" applyFill="1" applyBorder="1" applyAlignment="1">
      <alignment wrapText="1"/>
    </xf>
    <xf numFmtId="0" fontId="38" fillId="0" borderId="10" xfId="0" applyFont="1" applyFill="1" applyBorder="1" applyAlignment="1">
      <alignment/>
    </xf>
    <xf numFmtId="0" fontId="39" fillId="0" borderId="10" xfId="0" applyFont="1" applyFill="1" applyBorder="1" applyAlignment="1">
      <alignment/>
    </xf>
    <xf numFmtId="0" fontId="40" fillId="0" borderId="0" xfId="0" applyFont="1" applyFill="1" applyAlignment="1">
      <alignment/>
    </xf>
    <xf numFmtId="0" fontId="37" fillId="0" borderId="0" xfId="0" applyFont="1" applyFill="1" applyAlignment="1">
      <alignment wrapText="1"/>
    </xf>
    <xf numFmtId="0" fontId="41" fillId="0" borderId="0" xfId="0" applyFont="1" applyFill="1" applyAlignment="1">
      <alignment wrapText="1"/>
    </xf>
    <xf numFmtId="3" fontId="36" fillId="0" borderId="0" xfId="0" applyNumberFormat="1" applyFont="1" applyFill="1" applyAlignment="1">
      <alignment/>
    </xf>
    <xf numFmtId="0" fontId="38" fillId="0" borderId="0" xfId="0" applyFont="1" applyFill="1" applyAlignment="1">
      <alignment/>
    </xf>
    <xf numFmtId="0" fontId="42" fillId="33" borderId="11" xfId="0" applyFont="1" applyFill="1" applyBorder="1" applyAlignment="1">
      <alignment horizontal="center" vertical="center" wrapText="1"/>
    </xf>
    <xf numFmtId="3" fontId="42" fillId="33" borderId="11" xfId="0" applyNumberFormat="1" applyFont="1" applyFill="1" applyBorder="1" applyAlignment="1">
      <alignment horizontal="center" vertical="center"/>
    </xf>
    <xf numFmtId="0" fontId="42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41" fillId="0" borderId="10" xfId="0" applyFont="1" applyFill="1" applyBorder="1" applyAlignment="1">
      <alignment wrapText="1"/>
    </xf>
    <xf numFmtId="0" fontId="36" fillId="0" borderId="0" xfId="0" applyFont="1" applyFill="1" applyBorder="1" applyAlignment="1">
      <alignment/>
    </xf>
    <xf numFmtId="0" fontId="37" fillId="0" borderId="0" xfId="0" applyFont="1" applyFill="1" applyBorder="1" applyAlignment="1">
      <alignment wrapText="1"/>
    </xf>
    <xf numFmtId="0" fontId="42" fillId="0" borderId="0" xfId="0" applyFont="1" applyFill="1" applyBorder="1" applyAlignment="1">
      <alignment/>
    </xf>
    <xf numFmtId="0" fontId="41" fillId="0" borderId="0" xfId="0" applyFont="1" applyFill="1" applyBorder="1" applyAlignment="1">
      <alignment wrapText="1"/>
    </xf>
    <xf numFmtId="3" fontId="36" fillId="0" borderId="0" xfId="0" applyNumberFormat="1" applyFont="1" applyFill="1" applyBorder="1" applyAlignment="1">
      <alignment/>
    </xf>
    <xf numFmtId="0" fontId="43" fillId="0" borderId="0" xfId="0" applyFont="1" applyFill="1" applyAlignment="1">
      <alignment/>
    </xf>
    <xf numFmtId="0" fontId="36" fillId="0" borderId="11" xfId="0" applyFont="1" applyFill="1" applyBorder="1" applyAlignment="1">
      <alignment/>
    </xf>
    <xf numFmtId="0" fontId="42" fillId="0" borderId="10" xfId="0" applyFont="1" applyFill="1" applyBorder="1" applyAlignment="1">
      <alignment wrapText="1"/>
    </xf>
    <xf numFmtId="172" fontId="36" fillId="0" borderId="10" xfId="0" applyNumberFormat="1" applyFont="1" applyFill="1" applyBorder="1" applyAlignment="1">
      <alignment/>
    </xf>
    <xf numFmtId="4" fontId="43" fillId="0" borderId="10" xfId="0" applyNumberFormat="1" applyFont="1" applyFill="1" applyBorder="1" applyAlignment="1">
      <alignment/>
    </xf>
    <xf numFmtId="4" fontId="42" fillId="0" borderId="0" xfId="0" applyNumberFormat="1" applyFont="1" applyFill="1" applyAlignment="1">
      <alignment/>
    </xf>
    <xf numFmtId="173" fontId="42" fillId="0" borderId="0" xfId="0" applyNumberFormat="1" applyFont="1" applyFill="1" applyAlignment="1">
      <alignment/>
    </xf>
    <xf numFmtId="4" fontId="43" fillId="0" borderId="0" xfId="0" applyNumberFormat="1" applyFont="1" applyFill="1" applyAlignment="1">
      <alignment/>
    </xf>
    <xf numFmtId="0" fontId="42" fillId="0" borderId="0" xfId="0" applyFont="1" applyFill="1" applyAlignment="1">
      <alignment wrapText="1"/>
    </xf>
    <xf numFmtId="3" fontId="42" fillId="0" borderId="0" xfId="0" applyNumberFormat="1" applyFont="1" applyFill="1" applyAlignment="1">
      <alignment/>
    </xf>
    <xf numFmtId="3" fontId="41" fillId="33" borderId="0" xfId="0" applyNumberFormat="1" applyFont="1" applyFill="1" applyBorder="1" applyAlignment="1">
      <alignment/>
    </xf>
    <xf numFmtId="0" fontId="44" fillId="33" borderId="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 wrapText="1"/>
    </xf>
    <xf numFmtId="3" fontId="36" fillId="33" borderId="11" xfId="0" applyNumberFormat="1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left" vertical="center" wrapText="1"/>
    </xf>
    <xf numFmtId="3" fontId="36" fillId="33" borderId="0" xfId="0" applyNumberFormat="1" applyFont="1" applyFill="1" applyBorder="1" applyAlignment="1">
      <alignment/>
    </xf>
    <xf numFmtId="0" fontId="41" fillId="33" borderId="0" xfId="0" applyFont="1" applyFill="1" applyBorder="1" applyAlignment="1">
      <alignment horizontal="center" vertical="center" wrapText="1"/>
    </xf>
    <xf numFmtId="3" fontId="36" fillId="33" borderId="0" xfId="0" applyNumberFormat="1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left" vertical="center" wrapText="1"/>
    </xf>
    <xf numFmtId="0" fontId="46" fillId="33" borderId="0" xfId="0" applyFont="1" applyFill="1" applyBorder="1" applyAlignment="1">
      <alignment horizontal="center" vertical="center" wrapText="1"/>
    </xf>
    <xf numFmtId="3" fontId="47" fillId="34" borderId="0" xfId="0" applyNumberFormat="1" applyFont="1" applyFill="1" applyAlignment="1">
      <alignment/>
    </xf>
    <xf numFmtId="0" fontId="48" fillId="34" borderId="0" xfId="0" applyFont="1" applyFill="1" applyAlignment="1">
      <alignment/>
    </xf>
    <xf numFmtId="0" fontId="37" fillId="34" borderId="0" xfId="0" applyFont="1" applyFill="1" applyAlignment="1">
      <alignment wrapText="1"/>
    </xf>
    <xf numFmtId="0" fontId="41" fillId="34" borderId="0" xfId="0" applyFont="1" applyFill="1" applyAlignment="1">
      <alignment wrapText="1"/>
    </xf>
    <xf numFmtId="0" fontId="49" fillId="0" borderId="0" xfId="0" applyFont="1" applyFill="1" applyBorder="1" applyAlignment="1">
      <alignment/>
    </xf>
    <xf numFmtId="0" fontId="44" fillId="0" borderId="11" xfId="0" applyFont="1" applyFill="1" applyBorder="1" applyAlignment="1">
      <alignment wrapText="1"/>
    </xf>
    <xf numFmtId="0" fontId="42" fillId="0" borderId="10" xfId="0" applyFont="1" applyFill="1" applyBorder="1" applyAlignment="1">
      <alignment/>
    </xf>
    <xf numFmtId="0" fontId="82" fillId="0" borderId="10" xfId="0" applyFont="1" applyFill="1" applyBorder="1" applyAlignment="1">
      <alignment/>
    </xf>
    <xf numFmtId="0" fontId="42" fillId="0" borderId="10" xfId="0" applyFont="1" applyBorder="1" applyAlignment="1">
      <alignment/>
    </xf>
    <xf numFmtId="0" fontId="42" fillId="0" borderId="0" xfId="0" applyFont="1" applyAlignment="1">
      <alignment/>
    </xf>
    <xf numFmtId="0" fontId="38" fillId="0" borderId="10" xfId="0" applyFont="1" applyBorder="1" applyAlignment="1">
      <alignment wrapText="1"/>
    </xf>
    <xf numFmtId="0" fontId="82" fillId="0" borderId="10" xfId="0" applyFont="1" applyBorder="1" applyAlignment="1">
      <alignment/>
    </xf>
    <xf numFmtId="0" fontId="83" fillId="0" borderId="10" xfId="0" applyFont="1" applyFill="1" applyBorder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wrapText="1"/>
    </xf>
    <xf numFmtId="3" fontId="36" fillId="0" borderId="0" xfId="0" applyNumberFormat="1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wrapText="1"/>
    </xf>
    <xf numFmtId="0" fontId="44" fillId="33" borderId="11" xfId="0" applyFont="1" applyFill="1" applyBorder="1" applyAlignment="1">
      <alignment horizontal="center" vertical="center"/>
    </xf>
    <xf numFmtId="3" fontId="41" fillId="33" borderId="11" xfId="0" applyNumberFormat="1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 wrapText="1"/>
    </xf>
    <xf numFmtId="3" fontId="36" fillId="0" borderId="10" xfId="0" applyNumberFormat="1" applyFont="1" applyFill="1" applyBorder="1" applyAlignment="1">
      <alignment horizontal="right" vertical="center"/>
    </xf>
    <xf numFmtId="3" fontId="41" fillId="33" borderId="0" xfId="0" applyNumberFormat="1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vertical="center" wrapText="1"/>
    </xf>
    <xf numFmtId="0" fontId="44" fillId="33" borderId="0" xfId="0" applyFont="1" applyFill="1" applyBorder="1" applyAlignment="1">
      <alignment horizontal="left" vertical="center" wrapText="1"/>
    </xf>
    <xf numFmtId="0" fontId="84" fillId="0" borderId="10" xfId="0" applyFont="1" applyFill="1" applyBorder="1" applyAlignment="1">
      <alignment wrapText="1"/>
    </xf>
    <xf numFmtId="3" fontId="42" fillId="33" borderId="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left" wrapText="1"/>
    </xf>
    <xf numFmtId="3" fontId="54" fillId="33" borderId="0" xfId="0" applyNumberFormat="1" applyFont="1" applyFill="1" applyBorder="1" applyAlignment="1">
      <alignment horizontal="center" vertical="center"/>
    </xf>
    <xf numFmtId="0" fontId="38" fillId="0" borderId="10" xfId="0" applyFont="1" applyBorder="1" applyAlignment="1">
      <alignment/>
    </xf>
    <xf numFmtId="0" fontId="42" fillId="0" borderId="10" xfId="0" applyFont="1" applyBorder="1" applyAlignment="1">
      <alignment wrapText="1"/>
    </xf>
    <xf numFmtId="0" fontId="36" fillId="0" borderId="0" xfId="0" applyFont="1" applyFill="1" applyBorder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36" fillId="0" borderId="10" xfId="0" applyFont="1" applyFill="1" applyBorder="1" applyAlignment="1">
      <alignment horizontal="left" vertical="center" wrapText="1"/>
    </xf>
    <xf numFmtId="0" fontId="84" fillId="0" borderId="0" xfId="0" applyFont="1" applyFill="1" applyBorder="1" applyAlignment="1">
      <alignment wrapText="1"/>
    </xf>
    <xf numFmtId="0" fontId="36" fillId="0" borderId="10" xfId="0" applyFont="1" applyFill="1" applyBorder="1" applyAlignment="1">
      <alignment vertical="center" wrapText="1"/>
    </xf>
    <xf numFmtId="0" fontId="36" fillId="0" borderId="0" xfId="0" applyFont="1" applyFill="1" applyBorder="1" applyAlignment="1">
      <alignment vertical="center" wrapText="1"/>
    </xf>
    <xf numFmtId="3" fontId="36" fillId="0" borderId="0" xfId="0" applyNumberFormat="1" applyFont="1" applyFill="1" applyBorder="1" applyAlignment="1">
      <alignment vertical="center"/>
    </xf>
    <xf numFmtId="0" fontId="55" fillId="0" borderId="10" xfId="0" applyFont="1" applyFill="1" applyBorder="1" applyAlignment="1">
      <alignment vertical="center" wrapText="1"/>
    </xf>
    <xf numFmtId="3" fontId="36" fillId="0" borderId="10" xfId="0" applyNumberFormat="1" applyFont="1" applyFill="1" applyBorder="1" applyAlignment="1">
      <alignment vertical="center"/>
    </xf>
    <xf numFmtId="0" fontId="36" fillId="0" borderId="0" xfId="0" applyFont="1" applyFill="1" applyAlignment="1">
      <alignment vertical="center" wrapText="1"/>
    </xf>
    <xf numFmtId="3" fontId="36" fillId="0" borderId="0" xfId="0" applyNumberFormat="1" applyFont="1" applyFill="1" applyAlignment="1">
      <alignment vertical="center"/>
    </xf>
    <xf numFmtId="3" fontId="36" fillId="33" borderId="0" xfId="0" applyNumberFormat="1" applyFont="1" applyFill="1" applyBorder="1" applyAlignment="1">
      <alignment vertical="center"/>
    </xf>
    <xf numFmtId="3" fontId="54" fillId="0" borderId="0" xfId="0" applyNumberFormat="1" applyFont="1" applyFill="1" applyAlignment="1">
      <alignment vertical="center"/>
    </xf>
    <xf numFmtId="0" fontId="39" fillId="0" borderId="0" xfId="0" applyFont="1" applyFill="1" applyAlignment="1">
      <alignment vertical="center" wrapText="1"/>
    </xf>
    <xf numFmtId="0" fontId="40" fillId="0" borderId="0" xfId="0" applyFont="1" applyFill="1" applyAlignment="1">
      <alignment vertical="center" wrapText="1"/>
    </xf>
    <xf numFmtId="3" fontId="52" fillId="0" borderId="10" xfId="0" applyNumberFormat="1" applyFont="1" applyFill="1" applyBorder="1" applyAlignment="1">
      <alignment vertical="center"/>
    </xf>
    <xf numFmtId="0" fontId="40" fillId="0" borderId="0" xfId="0" applyFont="1" applyAlignment="1">
      <alignment vertical="center" wrapText="1"/>
    </xf>
    <xf numFmtId="3" fontId="36" fillId="0" borderId="0" xfId="0" applyNumberFormat="1" applyFont="1" applyAlignment="1">
      <alignment vertical="center"/>
    </xf>
    <xf numFmtId="0" fontId="42" fillId="0" borderId="0" xfId="0" applyFont="1" applyAlignment="1">
      <alignment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vertical="center" wrapText="1"/>
    </xf>
    <xf numFmtId="0" fontId="55" fillId="0" borderId="0" xfId="0" applyFont="1" applyFill="1" applyAlignment="1">
      <alignment vertical="center" wrapText="1"/>
    </xf>
    <xf numFmtId="0" fontId="56" fillId="0" borderId="10" xfId="0" applyFont="1" applyFill="1" applyBorder="1" applyAlignment="1">
      <alignment vertical="center" wrapText="1"/>
    </xf>
    <xf numFmtId="0" fontId="56" fillId="0" borderId="0" xfId="0" applyFont="1" applyFill="1" applyAlignment="1">
      <alignment vertical="center" wrapText="1"/>
    </xf>
    <xf numFmtId="0" fontId="56" fillId="33" borderId="0" xfId="0" applyFont="1" applyFill="1" applyBorder="1" applyAlignment="1">
      <alignment vertical="center" wrapText="1"/>
    </xf>
    <xf numFmtId="0" fontId="56" fillId="33" borderId="0" xfId="0" applyFont="1" applyFill="1" applyBorder="1" applyAlignment="1">
      <alignment horizontal="center" vertical="center" wrapText="1"/>
    </xf>
    <xf numFmtId="0" fontId="55" fillId="33" borderId="0" xfId="0" applyFont="1" applyFill="1" applyBorder="1" applyAlignment="1">
      <alignment horizontal="center" vertical="center" wrapText="1"/>
    </xf>
    <xf numFmtId="0" fontId="55" fillId="0" borderId="0" xfId="0" applyFont="1" applyAlignment="1">
      <alignment vertical="center" wrapText="1"/>
    </xf>
    <xf numFmtId="0" fontId="55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85" fillId="0" borderId="10" xfId="0" applyFont="1" applyFill="1" applyBorder="1" applyAlignment="1">
      <alignment horizontal="center" vertical="center"/>
    </xf>
    <xf numFmtId="0" fontId="85" fillId="0" borderId="10" xfId="0" applyFont="1" applyFill="1" applyBorder="1" applyAlignment="1">
      <alignment vertical="center" wrapText="1"/>
    </xf>
    <xf numFmtId="0" fontId="86" fillId="0" borderId="10" xfId="0" applyFont="1" applyFill="1" applyBorder="1" applyAlignment="1">
      <alignment vertical="center" wrapText="1"/>
    </xf>
    <xf numFmtId="3" fontId="85" fillId="0" borderId="10" xfId="0" applyNumberFormat="1" applyFont="1" applyFill="1" applyBorder="1" applyAlignment="1">
      <alignment vertical="center"/>
    </xf>
    <xf numFmtId="0" fontId="87" fillId="0" borderId="0" xfId="0" applyFont="1" applyAlignment="1">
      <alignment wrapText="1"/>
    </xf>
    <xf numFmtId="0" fontId="59" fillId="0" borderId="0" xfId="0" applyFont="1" applyAlignment="1">
      <alignment wrapText="1"/>
    </xf>
    <xf numFmtId="0" fontId="42" fillId="0" borderId="0" xfId="0" applyFont="1" applyAlignment="1">
      <alignment horizontal="left"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wrapText="1"/>
    </xf>
    <xf numFmtId="166" fontId="55" fillId="0" borderId="0" xfId="0" applyNumberFormat="1" applyFont="1" applyBorder="1" applyAlignment="1">
      <alignment wrapText="1"/>
    </xf>
    <xf numFmtId="0" fontId="55" fillId="0" borderId="0" xfId="0" applyFont="1" applyBorder="1" applyAlignment="1">
      <alignment/>
    </xf>
    <xf numFmtId="166" fontId="56" fillId="0" borderId="0" xfId="0" applyNumberFormat="1" applyFont="1" applyBorder="1" applyAlignment="1">
      <alignment wrapText="1"/>
    </xf>
    <xf numFmtId="0" fontId="55" fillId="0" borderId="0" xfId="0" applyFont="1" applyBorder="1" applyAlignment="1">
      <alignment wrapText="1"/>
    </xf>
    <xf numFmtId="0" fontId="60" fillId="0" borderId="0" xfId="0" applyFont="1" applyAlignment="1">
      <alignment wrapText="1"/>
    </xf>
    <xf numFmtId="3" fontId="47" fillId="0" borderId="0" xfId="0" applyNumberFormat="1" applyFont="1" applyAlignment="1">
      <alignment/>
    </xf>
    <xf numFmtId="3" fontId="85" fillId="0" borderId="0" xfId="0" applyNumberFormat="1" applyFont="1" applyFill="1" applyAlignment="1">
      <alignment/>
    </xf>
    <xf numFmtId="4" fontId="38" fillId="0" borderId="0" xfId="0" applyNumberFormat="1" applyFont="1" applyFill="1" applyAlignment="1">
      <alignment/>
    </xf>
    <xf numFmtId="0" fontId="44" fillId="33" borderId="11" xfId="0" applyFont="1" applyFill="1" applyBorder="1" applyAlignment="1">
      <alignment horizontal="left" vertical="center" wrapText="1"/>
    </xf>
    <xf numFmtId="0" fontId="45" fillId="33" borderId="1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80" fillId="0" borderId="12" xfId="0" applyFont="1" applyBorder="1" applyAlignment="1">
      <alignment horizontal="left" wrapText="1"/>
    </xf>
    <xf numFmtId="0" fontId="80" fillId="0" borderId="0" xfId="0" applyFont="1" applyAlignment="1">
      <alignment horizontal="left" wrapText="1"/>
    </xf>
    <xf numFmtId="0" fontId="61" fillId="0" borderId="0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6"/>
  <sheetViews>
    <sheetView zoomScalePageLayoutView="0" workbookViewId="0" topLeftCell="A61">
      <selection activeCell="B10" sqref="B10"/>
    </sheetView>
  </sheetViews>
  <sheetFormatPr defaultColWidth="9.00390625" defaultRowHeight="30" customHeight="1"/>
  <cols>
    <col min="1" max="1" width="12.875" style="2" customWidth="1"/>
    <col min="2" max="2" width="43.625" style="9" customWidth="1"/>
    <col min="3" max="3" width="26.00390625" style="6" customWidth="1"/>
    <col min="4" max="4" width="22.75390625" style="13" customWidth="1"/>
    <col min="5" max="5" width="33.125" style="10" customWidth="1"/>
    <col min="6" max="6" width="9.125" style="2" customWidth="1"/>
    <col min="7" max="7" width="14.875" style="2" bestFit="1" customWidth="1"/>
    <col min="8" max="16384" width="9.125" style="2" customWidth="1"/>
  </cols>
  <sheetData>
    <row r="1" spans="1:5" s="7" customFormat="1" ht="43.5" customHeight="1">
      <c r="A1" s="151" t="s">
        <v>191</v>
      </c>
      <c r="B1" s="151"/>
      <c r="C1" s="151"/>
      <c r="D1" s="151"/>
      <c r="E1" s="21"/>
    </row>
    <row r="2" spans="1:5" s="7" customFormat="1" ht="40.5" customHeight="1">
      <c r="A2" s="151"/>
      <c r="B2" s="151"/>
      <c r="C2" s="151"/>
      <c r="D2" s="151"/>
      <c r="E2" s="21"/>
    </row>
    <row r="3" spans="1:5" s="11" customFormat="1" ht="30" customHeight="1">
      <c r="A3" s="22" t="s">
        <v>1</v>
      </c>
      <c r="B3" s="22" t="s">
        <v>1</v>
      </c>
      <c r="C3" s="36" t="s">
        <v>93</v>
      </c>
      <c r="D3" s="37" t="s">
        <v>118</v>
      </c>
      <c r="E3" s="23" t="s">
        <v>92</v>
      </c>
    </row>
    <row r="4" spans="1:5" ht="30" customHeight="1">
      <c r="A4" s="24">
        <v>111</v>
      </c>
      <c r="B4" s="25" t="s">
        <v>6</v>
      </c>
      <c r="C4" s="26"/>
      <c r="D4" s="27">
        <v>1800000</v>
      </c>
      <c r="E4" s="28"/>
    </row>
    <row r="5" spans="1:5" ht="30" customHeight="1">
      <c r="A5" s="24">
        <v>1121</v>
      </c>
      <c r="B5" s="25" t="s">
        <v>7</v>
      </c>
      <c r="C5" s="26"/>
      <c r="D5" s="27">
        <v>1200000</v>
      </c>
      <c r="E5" s="29"/>
    </row>
    <row r="6" spans="1:5" ht="30" customHeight="1">
      <c r="A6" s="24">
        <v>121</v>
      </c>
      <c r="B6" s="25" t="s">
        <v>8</v>
      </c>
      <c r="C6" s="26"/>
      <c r="D6" s="27">
        <v>2200000</v>
      </c>
      <c r="E6" s="29"/>
    </row>
    <row r="7" spans="1:5" ht="30" customHeight="1">
      <c r="A7" s="24">
        <v>133</v>
      </c>
      <c r="B7" s="25" t="s">
        <v>9</v>
      </c>
      <c r="C7" s="26"/>
      <c r="D7" s="27">
        <v>15000</v>
      </c>
      <c r="E7" s="29"/>
    </row>
    <row r="8" spans="1:5" ht="30" customHeight="1">
      <c r="A8" s="24">
        <v>1340</v>
      </c>
      <c r="B8" s="25" t="s">
        <v>86</v>
      </c>
      <c r="C8" s="26"/>
      <c r="D8" s="27">
        <v>185000</v>
      </c>
      <c r="E8" s="29" t="s">
        <v>105</v>
      </c>
    </row>
    <row r="9" spans="1:5" ht="30" customHeight="1">
      <c r="A9" s="24">
        <v>134</v>
      </c>
      <c r="B9" s="25" t="s">
        <v>87</v>
      </c>
      <c r="C9" s="28" t="s">
        <v>90</v>
      </c>
      <c r="D9" s="27">
        <v>255000</v>
      </c>
      <c r="E9" s="28" t="s">
        <v>106</v>
      </c>
    </row>
    <row r="10" spans="1:5" ht="30" customHeight="1">
      <c r="A10" s="24">
        <v>138</v>
      </c>
      <c r="B10" s="25" t="s">
        <v>10</v>
      </c>
      <c r="C10" s="26"/>
      <c r="D10" s="27">
        <v>25000</v>
      </c>
      <c r="E10" s="29"/>
    </row>
    <row r="11" spans="1:5" ht="30" customHeight="1">
      <c r="A11" s="24">
        <v>136</v>
      </c>
      <c r="B11" s="25" t="s">
        <v>11</v>
      </c>
      <c r="C11" s="28" t="s">
        <v>107</v>
      </c>
      <c r="D11" s="27">
        <v>8000</v>
      </c>
      <c r="E11" s="29"/>
    </row>
    <row r="12" spans="1:5" ht="30" customHeight="1">
      <c r="A12" s="24">
        <v>151</v>
      </c>
      <c r="B12" s="25" t="s">
        <v>88</v>
      </c>
      <c r="C12" s="26"/>
      <c r="D12" s="27">
        <v>500000</v>
      </c>
      <c r="E12" s="29"/>
    </row>
    <row r="13" spans="1:5" ht="30" customHeight="1">
      <c r="A13" s="24">
        <v>4112</v>
      </c>
      <c r="B13" s="25" t="s">
        <v>89</v>
      </c>
      <c r="C13" s="26"/>
      <c r="D13" s="27">
        <v>98600</v>
      </c>
      <c r="E13" s="28"/>
    </row>
    <row r="14" spans="1:5" ht="30" customHeight="1">
      <c r="A14" s="24">
        <v>4116</v>
      </c>
      <c r="B14" s="25" t="s">
        <v>108</v>
      </c>
      <c r="C14" s="26"/>
      <c r="D14" s="27">
        <v>120000</v>
      </c>
      <c r="E14" s="30"/>
    </row>
    <row r="15" spans="1:5" ht="30" customHeight="1">
      <c r="A15" s="31" t="s">
        <v>0</v>
      </c>
      <c r="B15" s="32"/>
      <c r="C15" s="33"/>
      <c r="D15" s="34">
        <f>SUM(D4:D14)</f>
        <v>6406600</v>
      </c>
      <c r="E15" s="35"/>
    </row>
    <row r="16" spans="1:4" ht="30" customHeight="1">
      <c r="A16" s="3"/>
      <c r="C16" s="5"/>
      <c r="D16" s="16"/>
    </row>
    <row r="17" spans="1:11" ht="30" customHeight="1">
      <c r="A17" s="57">
        <v>21</v>
      </c>
      <c r="B17" s="149" t="s">
        <v>12</v>
      </c>
      <c r="C17" s="149"/>
      <c r="D17" s="56"/>
      <c r="E17" s="35"/>
      <c r="F17" s="38"/>
      <c r="G17" s="38"/>
      <c r="H17" s="38"/>
      <c r="I17" s="38"/>
      <c r="J17" s="38"/>
      <c r="K17" s="38"/>
    </row>
    <row r="18" spans="1:11" ht="30" customHeight="1">
      <c r="A18" s="24">
        <v>2141</v>
      </c>
      <c r="B18" s="25" t="s">
        <v>13</v>
      </c>
      <c r="C18" s="26"/>
      <c r="D18" s="27">
        <v>950000</v>
      </c>
      <c r="E18" s="29"/>
      <c r="F18" s="38"/>
      <c r="G18" s="38"/>
      <c r="H18" s="38"/>
      <c r="I18" s="38"/>
      <c r="J18" s="38"/>
      <c r="K18" s="38"/>
    </row>
    <row r="19" spans="1:11" ht="30" customHeight="1">
      <c r="A19" s="24">
        <v>2143</v>
      </c>
      <c r="B19" s="25" t="s">
        <v>14</v>
      </c>
      <c r="C19" s="26"/>
      <c r="D19" s="27">
        <v>365000</v>
      </c>
      <c r="E19" s="28" t="s">
        <v>109</v>
      </c>
      <c r="F19" s="38"/>
      <c r="G19" s="38"/>
      <c r="H19" s="38"/>
      <c r="I19" s="38"/>
      <c r="J19" s="38"/>
      <c r="K19" s="38"/>
    </row>
    <row r="20" spans="1:11" ht="30" customHeight="1">
      <c r="A20" s="24">
        <v>2144</v>
      </c>
      <c r="B20" s="25" t="s">
        <v>15</v>
      </c>
      <c r="C20" s="26"/>
      <c r="D20" s="27">
        <v>50000</v>
      </c>
      <c r="E20" s="29"/>
      <c r="F20" s="38"/>
      <c r="G20" s="38"/>
      <c r="H20" s="38"/>
      <c r="I20" s="38"/>
      <c r="J20" s="38"/>
      <c r="K20" s="38"/>
    </row>
    <row r="21" spans="1:11" ht="30" customHeight="1">
      <c r="A21" s="39" t="s">
        <v>0</v>
      </c>
      <c r="B21" s="32"/>
      <c r="C21" s="33"/>
      <c r="D21" s="34">
        <f>SUM(D18:D20)</f>
        <v>1365000</v>
      </c>
      <c r="E21" s="35"/>
      <c r="F21" s="38"/>
      <c r="G21" s="38"/>
      <c r="H21" s="38"/>
      <c r="I21" s="38"/>
      <c r="J21" s="38"/>
      <c r="K21" s="38"/>
    </row>
    <row r="22" spans="1:11" ht="30" customHeight="1">
      <c r="A22" s="39"/>
      <c r="B22" s="32"/>
      <c r="C22" s="33"/>
      <c r="D22" s="34"/>
      <c r="E22" s="35"/>
      <c r="F22" s="38"/>
      <c r="G22" s="38"/>
      <c r="H22" s="38"/>
      <c r="I22" s="38"/>
      <c r="J22" s="38"/>
      <c r="K22" s="38"/>
    </row>
    <row r="23" spans="1:11" ht="30" customHeight="1">
      <c r="A23" s="58">
        <v>23</v>
      </c>
      <c r="B23" s="61" t="s">
        <v>49</v>
      </c>
      <c r="C23" s="59"/>
      <c r="D23" s="60"/>
      <c r="E23" s="35"/>
      <c r="F23" s="38"/>
      <c r="G23" s="38"/>
      <c r="H23" s="38"/>
      <c r="I23" s="38"/>
      <c r="J23" s="38"/>
      <c r="K23" s="38"/>
    </row>
    <row r="24" spans="1:11" ht="30" customHeight="1">
      <c r="A24" s="24">
        <v>2310</v>
      </c>
      <c r="B24" s="25" t="s">
        <v>110</v>
      </c>
      <c r="C24" s="40"/>
      <c r="D24" s="27">
        <v>100000</v>
      </c>
      <c r="E24" s="35"/>
      <c r="F24" s="38"/>
      <c r="G24" s="38"/>
      <c r="H24" s="38"/>
      <c r="I24" s="38"/>
      <c r="J24" s="38"/>
      <c r="K24" s="38"/>
    </row>
    <row r="25" spans="1:11" ht="30" customHeight="1">
      <c r="A25" s="24">
        <v>2321</v>
      </c>
      <c r="B25" s="25" t="s">
        <v>111</v>
      </c>
      <c r="C25" s="40"/>
      <c r="D25" s="27">
        <v>850000</v>
      </c>
      <c r="E25" s="35"/>
      <c r="F25" s="38"/>
      <c r="G25" s="38"/>
      <c r="H25" s="38"/>
      <c r="I25" s="38"/>
      <c r="J25" s="38"/>
      <c r="K25" s="38"/>
    </row>
    <row r="26" spans="1:11" ht="30" customHeight="1">
      <c r="A26" s="39" t="s">
        <v>0</v>
      </c>
      <c r="B26" s="32"/>
      <c r="C26" s="33"/>
      <c r="D26" s="34">
        <f>D24+D25</f>
        <v>950000</v>
      </c>
      <c r="E26" s="35"/>
      <c r="F26" s="38"/>
      <c r="G26" s="38"/>
      <c r="H26" s="38"/>
      <c r="I26" s="38"/>
      <c r="J26" s="38"/>
      <c r="K26" s="38"/>
    </row>
    <row r="27" spans="1:11" ht="30" customHeight="1">
      <c r="A27" s="39"/>
      <c r="B27" s="32"/>
      <c r="C27" s="33"/>
      <c r="D27" s="34"/>
      <c r="E27" s="35"/>
      <c r="F27" s="38"/>
      <c r="G27" s="38"/>
      <c r="H27" s="38"/>
      <c r="I27" s="38"/>
      <c r="J27" s="38"/>
      <c r="K27" s="38"/>
    </row>
    <row r="28" spans="1:11" ht="30" customHeight="1">
      <c r="A28" s="57">
        <v>33</v>
      </c>
      <c r="B28" s="150" t="s">
        <v>16</v>
      </c>
      <c r="C28" s="150"/>
      <c r="D28" s="62"/>
      <c r="E28" s="35"/>
      <c r="F28" s="38"/>
      <c r="G28" s="38"/>
      <c r="H28" s="38"/>
      <c r="I28" s="38"/>
      <c r="J28" s="38"/>
      <c r="K28" s="38"/>
    </row>
    <row r="29" spans="1:11" ht="30" customHeight="1">
      <c r="A29" s="24">
        <v>3321</v>
      </c>
      <c r="B29" s="25" t="s">
        <v>17</v>
      </c>
      <c r="C29" s="28" t="s">
        <v>112</v>
      </c>
      <c r="D29" s="27">
        <v>320000</v>
      </c>
      <c r="E29" s="29" t="s">
        <v>113</v>
      </c>
      <c r="F29" s="38"/>
      <c r="G29" s="38"/>
      <c r="H29" s="38"/>
      <c r="I29" s="38"/>
      <c r="J29" s="38"/>
      <c r="K29" s="38"/>
    </row>
    <row r="30" spans="1:11" ht="30" customHeight="1">
      <c r="A30" s="24">
        <v>3341</v>
      </c>
      <c r="B30" s="25" t="s">
        <v>18</v>
      </c>
      <c r="C30" s="40"/>
      <c r="D30" s="27">
        <v>200000</v>
      </c>
      <c r="E30" s="29" t="s">
        <v>114</v>
      </c>
      <c r="F30" s="38"/>
      <c r="G30" s="38"/>
      <c r="H30" s="38"/>
      <c r="I30" s="38"/>
      <c r="J30" s="38"/>
      <c r="K30" s="38"/>
    </row>
    <row r="31" spans="1:11" ht="30" customHeight="1">
      <c r="A31" s="24">
        <v>3349</v>
      </c>
      <c r="B31" s="25" t="s">
        <v>19</v>
      </c>
      <c r="C31" s="40"/>
      <c r="D31" s="27">
        <v>240000</v>
      </c>
      <c r="E31" s="29"/>
      <c r="F31" s="38"/>
      <c r="G31" s="38"/>
      <c r="H31" s="38"/>
      <c r="I31" s="38"/>
      <c r="J31" s="38"/>
      <c r="K31" s="38"/>
    </row>
    <row r="32" spans="1:11" ht="30" customHeight="1">
      <c r="A32" s="41" t="s">
        <v>0</v>
      </c>
      <c r="B32" s="42"/>
      <c r="C32" s="33"/>
      <c r="D32" s="34">
        <f>SUM(D29+D30+D31)</f>
        <v>760000</v>
      </c>
      <c r="E32" s="35"/>
      <c r="F32" s="38"/>
      <c r="G32" s="38"/>
      <c r="H32" s="38"/>
      <c r="I32" s="38"/>
      <c r="J32" s="38"/>
      <c r="K32" s="38"/>
    </row>
    <row r="33" spans="1:11" ht="30" customHeight="1">
      <c r="A33" s="41"/>
      <c r="B33" s="42"/>
      <c r="C33" s="33"/>
      <c r="D33" s="34"/>
      <c r="E33" s="35"/>
      <c r="F33" s="38"/>
      <c r="G33" s="38"/>
      <c r="H33" s="38"/>
      <c r="I33" s="38"/>
      <c r="J33" s="38"/>
      <c r="K33" s="38"/>
    </row>
    <row r="34" spans="1:11" ht="30" customHeight="1">
      <c r="A34" s="57">
        <v>34</v>
      </c>
      <c r="B34" s="65" t="s">
        <v>20</v>
      </c>
      <c r="C34" s="63"/>
      <c r="D34" s="64"/>
      <c r="E34" s="35"/>
      <c r="F34" s="38"/>
      <c r="G34" s="38"/>
      <c r="H34" s="38"/>
      <c r="I34" s="38"/>
      <c r="J34" s="43"/>
      <c r="K34" s="38"/>
    </row>
    <row r="35" spans="1:11" ht="30" customHeight="1">
      <c r="A35" s="24">
        <v>3419</v>
      </c>
      <c r="B35" s="25" t="s">
        <v>21</v>
      </c>
      <c r="C35" s="40"/>
      <c r="D35" s="27">
        <v>2000</v>
      </c>
      <c r="E35" s="29"/>
      <c r="F35" s="38"/>
      <c r="G35" s="38"/>
      <c r="H35" s="38"/>
      <c r="I35" s="38"/>
      <c r="J35" s="43"/>
      <c r="K35" s="38"/>
    </row>
    <row r="36" spans="1:11" ht="30" customHeight="1">
      <c r="A36" s="24">
        <v>3429</v>
      </c>
      <c r="B36" s="25" t="s">
        <v>22</v>
      </c>
      <c r="C36" s="40"/>
      <c r="D36" s="27">
        <v>12000</v>
      </c>
      <c r="E36" s="29"/>
      <c r="F36" s="38"/>
      <c r="G36" s="38"/>
      <c r="H36" s="38"/>
      <c r="I36" s="38"/>
      <c r="J36" s="43"/>
      <c r="K36" s="38"/>
    </row>
    <row r="37" spans="1:11" ht="30" customHeight="1">
      <c r="A37" s="41" t="s">
        <v>0</v>
      </c>
      <c r="B37" s="42" t="s">
        <v>0</v>
      </c>
      <c r="C37" s="44"/>
      <c r="D37" s="45">
        <f>D35+D36</f>
        <v>14000</v>
      </c>
      <c r="E37" s="35"/>
      <c r="F37" s="38"/>
      <c r="G37" s="38"/>
      <c r="H37" s="38"/>
      <c r="I37" s="38"/>
      <c r="J37" s="43"/>
      <c r="K37" s="38"/>
    </row>
    <row r="38" spans="1:11" ht="30" customHeight="1">
      <c r="A38" s="46"/>
      <c r="B38" s="32"/>
      <c r="C38" s="33"/>
      <c r="D38" s="34"/>
      <c r="E38" s="35"/>
      <c r="F38" s="38"/>
      <c r="G38" s="38"/>
      <c r="H38" s="38"/>
      <c r="I38" s="38"/>
      <c r="J38" s="43"/>
      <c r="K38" s="38"/>
    </row>
    <row r="39" spans="1:11" ht="30" customHeight="1">
      <c r="A39" s="57">
        <v>35</v>
      </c>
      <c r="B39" s="65" t="s">
        <v>23</v>
      </c>
      <c r="C39" s="63"/>
      <c r="D39" s="64"/>
      <c r="E39" s="35"/>
      <c r="F39" s="38"/>
      <c r="G39" s="38"/>
      <c r="H39" s="38"/>
      <c r="I39" s="38"/>
      <c r="J39" s="38"/>
      <c r="K39" s="38"/>
    </row>
    <row r="40" spans="1:11" ht="30" customHeight="1">
      <c r="A40" s="24">
        <v>3511</v>
      </c>
      <c r="B40" s="25" t="s">
        <v>24</v>
      </c>
      <c r="C40" s="40"/>
      <c r="D40" s="27">
        <v>25000</v>
      </c>
      <c r="E40" s="29"/>
      <c r="F40" s="38"/>
      <c r="G40" s="38"/>
      <c r="H40" s="38"/>
      <c r="I40" s="38"/>
      <c r="J40" s="38"/>
      <c r="K40" s="38"/>
    </row>
    <row r="41" spans="1:11" ht="30" customHeight="1">
      <c r="A41" s="24">
        <v>3512</v>
      </c>
      <c r="B41" s="25" t="s">
        <v>25</v>
      </c>
      <c r="C41" s="40"/>
      <c r="D41" s="27">
        <v>25000</v>
      </c>
      <c r="E41" s="29"/>
      <c r="F41" s="38"/>
      <c r="G41" s="38"/>
      <c r="H41" s="38"/>
      <c r="I41" s="38"/>
      <c r="J41" s="38"/>
      <c r="K41" s="38"/>
    </row>
    <row r="42" spans="1:11" ht="30" customHeight="1">
      <c r="A42" s="39" t="s">
        <v>0</v>
      </c>
      <c r="B42" s="32"/>
      <c r="C42" s="33"/>
      <c r="D42" s="34">
        <f>SUM(D40+D41)</f>
        <v>50000</v>
      </c>
      <c r="E42" s="35"/>
      <c r="F42" s="38"/>
      <c r="G42" s="38"/>
      <c r="H42" s="38"/>
      <c r="I42" s="38"/>
      <c r="J42" s="38"/>
      <c r="K42" s="38"/>
    </row>
    <row r="43" spans="1:11" ht="30" customHeight="1">
      <c r="A43" s="31"/>
      <c r="B43" s="32"/>
      <c r="C43" s="33"/>
      <c r="D43" s="34"/>
      <c r="E43" s="35"/>
      <c r="F43" s="38"/>
      <c r="G43" s="38"/>
      <c r="H43" s="38"/>
      <c r="I43" s="38"/>
      <c r="J43" s="38"/>
      <c r="K43" s="38"/>
    </row>
    <row r="44" spans="1:11" ht="30" customHeight="1">
      <c r="A44" s="57">
        <v>36</v>
      </c>
      <c r="B44" s="150" t="s">
        <v>26</v>
      </c>
      <c r="C44" s="150"/>
      <c r="D44" s="64"/>
      <c r="E44" s="35"/>
      <c r="F44" s="38"/>
      <c r="G44" s="38"/>
      <c r="H44" s="38"/>
      <c r="I44" s="38"/>
      <c r="J44" s="38"/>
      <c r="K44" s="38"/>
    </row>
    <row r="45" spans="1:11" ht="30" customHeight="1">
      <c r="A45" s="24">
        <v>3612</v>
      </c>
      <c r="B45" s="25" t="s">
        <v>27</v>
      </c>
      <c r="C45" s="40"/>
      <c r="D45" s="27">
        <v>1600000</v>
      </c>
      <c r="E45" s="28" t="s">
        <v>175</v>
      </c>
      <c r="F45" s="38"/>
      <c r="G45" s="38"/>
      <c r="H45" s="38"/>
      <c r="I45" s="38"/>
      <c r="J45" s="38"/>
      <c r="K45" s="38"/>
    </row>
    <row r="46" spans="1:11" ht="30" customHeight="1">
      <c r="A46" s="24">
        <v>3632</v>
      </c>
      <c r="B46" s="25" t="s">
        <v>28</v>
      </c>
      <c r="C46" s="40"/>
      <c r="D46" s="27">
        <v>2000</v>
      </c>
      <c r="E46" s="29"/>
      <c r="F46" s="38"/>
      <c r="G46" s="38"/>
      <c r="H46" s="38"/>
      <c r="I46" s="38"/>
      <c r="J46" s="38"/>
      <c r="K46" s="38"/>
    </row>
    <row r="47" spans="1:11" ht="42" customHeight="1">
      <c r="A47" s="47">
        <v>3639</v>
      </c>
      <c r="B47" s="25" t="s">
        <v>29</v>
      </c>
      <c r="C47" s="28" t="s">
        <v>91</v>
      </c>
      <c r="D47" s="27">
        <v>7000000</v>
      </c>
      <c r="E47" s="29"/>
      <c r="F47" s="38"/>
      <c r="G47" s="38"/>
      <c r="H47" s="38"/>
      <c r="I47" s="38"/>
      <c r="J47" s="38"/>
      <c r="K47" s="38"/>
    </row>
    <row r="48" spans="1:11" ht="30" customHeight="1">
      <c r="A48" s="31" t="s">
        <v>0</v>
      </c>
      <c r="B48" s="32"/>
      <c r="C48" s="33"/>
      <c r="D48" s="34">
        <f>SUM(D45:D47)</f>
        <v>8602000</v>
      </c>
      <c r="E48" s="35"/>
      <c r="F48" s="38"/>
      <c r="G48" s="38"/>
      <c r="H48" s="38"/>
      <c r="I48" s="38"/>
      <c r="J48" s="38"/>
      <c r="K48" s="38"/>
    </row>
    <row r="49" spans="1:11" ht="30" customHeight="1">
      <c r="A49" s="31"/>
      <c r="B49" s="32"/>
      <c r="C49" s="33"/>
      <c r="D49" s="34"/>
      <c r="E49" s="35"/>
      <c r="F49" s="38"/>
      <c r="G49" s="38"/>
      <c r="H49" s="38"/>
      <c r="I49" s="38"/>
      <c r="J49" s="38"/>
      <c r="K49" s="38"/>
    </row>
    <row r="50" spans="1:11" ht="30" customHeight="1">
      <c r="A50" s="57">
        <v>37</v>
      </c>
      <c r="B50" s="65" t="s">
        <v>31</v>
      </c>
      <c r="C50" s="63"/>
      <c r="D50" s="64"/>
      <c r="E50" s="35"/>
      <c r="F50" s="38"/>
      <c r="G50" s="38"/>
      <c r="H50" s="38"/>
      <c r="I50" s="38"/>
      <c r="J50" s="38"/>
      <c r="K50" s="38"/>
    </row>
    <row r="51" spans="1:11" ht="30" customHeight="1">
      <c r="A51" s="24">
        <v>3722</v>
      </c>
      <c r="B51" s="25" t="s">
        <v>115</v>
      </c>
      <c r="C51" s="40"/>
      <c r="D51" s="27">
        <v>50000</v>
      </c>
      <c r="E51" s="29"/>
      <c r="F51" s="38"/>
      <c r="G51" s="38"/>
      <c r="H51" s="38"/>
      <c r="I51" s="38"/>
      <c r="J51" s="38"/>
      <c r="K51" s="38"/>
    </row>
    <row r="52" spans="1:11" ht="30" customHeight="1">
      <c r="A52" s="24">
        <v>3725</v>
      </c>
      <c r="B52" s="25" t="s">
        <v>30</v>
      </c>
      <c r="C52" s="40"/>
      <c r="D52" s="27">
        <v>100000</v>
      </c>
      <c r="E52" s="29"/>
      <c r="F52" s="38"/>
      <c r="G52" s="38"/>
      <c r="H52" s="38"/>
      <c r="I52" s="38"/>
      <c r="J52" s="38"/>
      <c r="K52" s="38"/>
    </row>
    <row r="53" spans="1:11" ht="30" customHeight="1">
      <c r="A53" s="39" t="s">
        <v>0</v>
      </c>
      <c r="B53" s="32"/>
      <c r="C53" s="33"/>
      <c r="D53" s="34">
        <f>SUM(D51+D52)</f>
        <v>150000</v>
      </c>
      <c r="E53" s="35"/>
      <c r="F53" s="38"/>
      <c r="G53" s="38"/>
      <c r="H53" s="38"/>
      <c r="I53" s="38"/>
      <c r="J53" s="38"/>
      <c r="K53" s="38"/>
    </row>
    <row r="54" spans="1:11" ht="30" customHeight="1">
      <c r="A54" s="31"/>
      <c r="B54" s="32"/>
      <c r="C54" s="33"/>
      <c r="D54" s="34"/>
      <c r="E54" s="35"/>
      <c r="F54" s="38"/>
      <c r="G54" s="38"/>
      <c r="H54" s="38"/>
      <c r="I54" s="38"/>
      <c r="J54" s="38"/>
      <c r="K54" s="38"/>
    </row>
    <row r="55" spans="1:11" ht="30" customHeight="1">
      <c r="A55" s="57">
        <v>61</v>
      </c>
      <c r="B55" s="65" t="s">
        <v>32</v>
      </c>
      <c r="C55" s="66"/>
      <c r="D55" s="64"/>
      <c r="E55" s="35"/>
      <c r="F55" s="38"/>
      <c r="G55" s="38"/>
      <c r="H55" s="38"/>
      <c r="I55" s="38"/>
      <c r="J55" s="38"/>
      <c r="K55" s="38"/>
    </row>
    <row r="56" spans="1:11" ht="30" customHeight="1">
      <c r="A56" s="24">
        <v>6171</v>
      </c>
      <c r="B56" s="25" t="s">
        <v>34</v>
      </c>
      <c r="C56" s="40"/>
      <c r="D56" s="27">
        <v>2000</v>
      </c>
      <c r="E56" s="29"/>
      <c r="F56" s="38"/>
      <c r="G56" s="38"/>
      <c r="H56" s="38"/>
      <c r="I56" s="38"/>
      <c r="J56" s="38"/>
      <c r="K56" s="38"/>
    </row>
    <row r="57" spans="1:11" ht="30" customHeight="1">
      <c r="A57" s="39" t="s">
        <v>0</v>
      </c>
      <c r="B57" s="32"/>
      <c r="C57" s="33"/>
      <c r="D57" s="34">
        <f>D56</f>
        <v>2000</v>
      </c>
      <c r="E57" s="35"/>
      <c r="F57" s="38"/>
      <c r="G57" s="38"/>
      <c r="H57" s="38"/>
      <c r="I57" s="38"/>
      <c r="J57" s="38"/>
      <c r="K57" s="38"/>
    </row>
    <row r="58" spans="1:11" ht="30" customHeight="1">
      <c r="A58" s="39"/>
      <c r="B58" s="32"/>
      <c r="C58" s="33"/>
      <c r="D58" s="34"/>
      <c r="E58" s="35"/>
      <c r="F58" s="38"/>
      <c r="G58" s="38"/>
      <c r="H58" s="38"/>
      <c r="I58" s="38"/>
      <c r="J58" s="38"/>
      <c r="K58" s="38"/>
    </row>
    <row r="59" spans="1:11" ht="30" customHeight="1">
      <c r="A59" s="57">
        <v>63</v>
      </c>
      <c r="B59" s="65" t="s">
        <v>33</v>
      </c>
      <c r="C59" s="63"/>
      <c r="D59" s="64"/>
      <c r="E59" s="35"/>
      <c r="F59" s="38"/>
      <c r="G59" s="38"/>
      <c r="H59" s="38"/>
      <c r="I59" s="38"/>
      <c r="J59" s="38"/>
      <c r="K59" s="38"/>
    </row>
    <row r="60" spans="1:11" ht="30" customHeight="1">
      <c r="A60" s="24">
        <v>6310</v>
      </c>
      <c r="B60" s="25" t="s">
        <v>35</v>
      </c>
      <c r="C60" s="40"/>
      <c r="D60" s="27">
        <v>2000</v>
      </c>
      <c r="E60" s="29"/>
      <c r="F60" s="38"/>
      <c r="G60" s="38"/>
      <c r="H60" s="38"/>
      <c r="I60" s="38"/>
      <c r="J60" s="38"/>
      <c r="K60" s="38"/>
    </row>
    <row r="61" spans="1:11" ht="30" customHeight="1">
      <c r="A61" s="24">
        <v>6399</v>
      </c>
      <c r="B61" s="25" t="s">
        <v>36</v>
      </c>
      <c r="C61" s="48"/>
      <c r="D61" s="27">
        <v>60000</v>
      </c>
      <c r="E61" s="29"/>
      <c r="F61" s="38"/>
      <c r="G61" s="38"/>
      <c r="H61" s="38"/>
      <c r="I61" s="38"/>
      <c r="J61" s="38"/>
      <c r="K61" s="38"/>
    </row>
    <row r="62" spans="1:11" ht="30" customHeight="1">
      <c r="A62" s="31" t="s">
        <v>0</v>
      </c>
      <c r="B62" s="32" t="s">
        <v>0</v>
      </c>
      <c r="C62" s="33"/>
      <c r="D62" s="34">
        <f>D60+D61</f>
        <v>62000</v>
      </c>
      <c r="E62" s="35"/>
      <c r="F62" s="38"/>
      <c r="G62" s="38"/>
      <c r="H62" s="38"/>
      <c r="I62" s="38"/>
      <c r="J62" s="38"/>
      <c r="K62" s="38"/>
    </row>
    <row r="63" spans="1:11" ht="30" customHeight="1">
      <c r="A63" s="31"/>
      <c r="B63" s="32"/>
      <c r="C63" s="33"/>
      <c r="D63" s="147">
        <f>D62+D57+D53+D48+D42+D37+D32+D26+D21+D15</f>
        <v>18361600</v>
      </c>
      <c r="E63" s="148">
        <f>D63+D66+D67+D68</f>
        <v>34166665.68</v>
      </c>
      <c r="F63" s="38"/>
      <c r="G63" s="38"/>
      <c r="H63" s="38"/>
      <c r="I63" s="38"/>
      <c r="J63" s="38"/>
      <c r="K63" s="38"/>
    </row>
    <row r="64" spans="1:11" ht="30" customHeight="1">
      <c r="A64" s="31"/>
      <c r="B64" s="32"/>
      <c r="C64" s="33"/>
      <c r="D64" s="34"/>
      <c r="E64" s="35"/>
      <c r="F64" s="38"/>
      <c r="G64" s="38"/>
      <c r="H64" s="38"/>
      <c r="I64" s="38"/>
      <c r="J64" s="38"/>
      <c r="K64" s="38"/>
    </row>
    <row r="65" spans="1:11" ht="30" customHeight="1">
      <c r="A65" s="57">
        <v>81</v>
      </c>
      <c r="B65" s="65" t="s">
        <v>38</v>
      </c>
      <c r="C65" s="63"/>
      <c r="D65" s="64"/>
      <c r="E65" s="35"/>
      <c r="F65" s="38"/>
      <c r="G65" s="38"/>
      <c r="H65" s="38"/>
      <c r="I65" s="38"/>
      <c r="J65" s="38"/>
      <c r="K65" s="38"/>
    </row>
    <row r="66" spans="1:11" ht="30" customHeight="1">
      <c r="A66" s="24">
        <v>8115</v>
      </c>
      <c r="B66" s="25" t="s">
        <v>39</v>
      </c>
      <c r="C66" s="28" t="s">
        <v>116</v>
      </c>
      <c r="D66" s="49">
        <v>10414585.68</v>
      </c>
      <c r="E66" s="29"/>
      <c r="F66" s="38"/>
      <c r="G66" s="38"/>
      <c r="H66" s="38"/>
      <c r="I66" s="38"/>
      <c r="J66" s="38"/>
      <c r="K66" s="38"/>
    </row>
    <row r="67" spans="1:11" ht="38.25" customHeight="1">
      <c r="A67" s="24">
        <v>8124</v>
      </c>
      <c r="B67" s="25" t="s">
        <v>40</v>
      </c>
      <c r="C67" s="28" t="s">
        <v>176</v>
      </c>
      <c r="D67" s="27">
        <v>-1609520</v>
      </c>
      <c r="E67" s="50"/>
      <c r="F67" s="38" t="s">
        <v>119</v>
      </c>
      <c r="G67" s="51">
        <v>528000</v>
      </c>
      <c r="H67" s="38" t="s">
        <v>94</v>
      </c>
      <c r="I67" s="52">
        <f>G67/12</f>
        <v>44000</v>
      </c>
      <c r="J67" s="38" t="s">
        <v>103</v>
      </c>
      <c r="K67" s="38"/>
    </row>
    <row r="68" spans="1:11" ht="45.75" customHeight="1">
      <c r="A68" s="24">
        <v>8901</v>
      </c>
      <c r="B68" s="25" t="s">
        <v>41</v>
      </c>
      <c r="C68" s="28" t="s">
        <v>117</v>
      </c>
      <c r="D68" s="27">
        <v>7000000</v>
      </c>
      <c r="E68" s="29"/>
      <c r="F68" s="38"/>
      <c r="G68" s="51">
        <v>793520</v>
      </c>
      <c r="H68" s="38" t="s">
        <v>95</v>
      </c>
      <c r="I68" s="52">
        <f>G68/4</f>
        <v>198380</v>
      </c>
      <c r="J68" s="38" t="s">
        <v>104</v>
      </c>
      <c r="K68" s="38"/>
    </row>
    <row r="69" spans="1:11" ht="30" customHeight="1">
      <c r="A69" s="31"/>
      <c r="B69" s="32"/>
      <c r="C69" s="33"/>
      <c r="D69" s="34">
        <f>D66+D67+D68</f>
        <v>15805065.68</v>
      </c>
      <c r="E69" s="35"/>
      <c r="F69" s="38"/>
      <c r="G69" s="51">
        <v>288000</v>
      </c>
      <c r="H69" s="38" t="s">
        <v>96</v>
      </c>
      <c r="I69" s="52">
        <f>G69/12</f>
        <v>24000</v>
      </c>
      <c r="J69" s="38" t="s">
        <v>103</v>
      </c>
      <c r="K69" s="38"/>
    </row>
    <row r="70" spans="1:11" ht="30" customHeight="1">
      <c r="A70" s="68" t="s">
        <v>3</v>
      </c>
      <c r="B70" s="69"/>
      <c r="C70" s="70"/>
      <c r="D70" s="67">
        <f>SUM(D15+D21+D26+D32+D37+D42+D48+D53+D57+D62+D69)</f>
        <v>34166665.68</v>
      </c>
      <c r="E70" s="35"/>
      <c r="F70" s="38"/>
      <c r="G70" s="53">
        <f>SUM(G67:G69)</f>
        <v>1609520</v>
      </c>
      <c r="H70" s="38"/>
      <c r="I70" s="38"/>
      <c r="J70" s="38"/>
      <c r="K70" s="38"/>
    </row>
    <row r="71" spans="1:11" ht="30" customHeight="1">
      <c r="A71" s="38"/>
      <c r="B71" s="32"/>
      <c r="C71" s="54"/>
      <c r="D71" s="55"/>
      <c r="E71" s="35"/>
      <c r="F71" s="38"/>
      <c r="G71" s="51"/>
      <c r="H71" s="38"/>
      <c r="I71" s="38"/>
      <c r="J71" s="38"/>
      <c r="K71" s="38"/>
    </row>
    <row r="72" ht="30" customHeight="1">
      <c r="G72" s="17"/>
    </row>
    <row r="73" ht="30" customHeight="1">
      <c r="G73" s="17"/>
    </row>
    <row r="74" ht="30" customHeight="1">
      <c r="G74" s="17"/>
    </row>
    <row r="75" ht="30" customHeight="1">
      <c r="G75" s="17"/>
    </row>
    <row r="76" ht="30" customHeight="1">
      <c r="G76" s="17"/>
    </row>
  </sheetData>
  <sheetProtection/>
  <mergeCells count="4">
    <mergeCell ref="B17:C17"/>
    <mergeCell ref="B28:C28"/>
    <mergeCell ref="B44:C44"/>
    <mergeCell ref="A1:D2"/>
  </mergeCells>
  <printOptions/>
  <pageMargins left="0.7" right="0.7" top="0.75" bottom="0.75" header="0.3" footer="0.3"/>
  <pageSetup fitToHeight="1" fitToWidth="1" horizontalDpi="600" verticalDpi="600" orientation="landscape" paperSize="9" scale="23" r:id="rId3"/>
  <rowBreaks count="1" manualBreakCount="1">
    <brk id="37" max="255" man="1"/>
  </rowBreaks>
  <colBreaks count="1" manualBreakCount="1">
    <brk id="4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1"/>
  <sheetViews>
    <sheetView tabSelected="1" zoomScalePageLayoutView="0" workbookViewId="0" topLeftCell="A92">
      <selection activeCell="D58" sqref="D58"/>
    </sheetView>
  </sheetViews>
  <sheetFormatPr defaultColWidth="9.00390625" defaultRowHeight="30" customHeight="1"/>
  <cols>
    <col min="1" max="1" width="9.75390625" style="1" customWidth="1"/>
    <col min="2" max="2" width="32.125" style="4" customWidth="1"/>
    <col min="3" max="3" width="27.00390625" style="131" customWidth="1"/>
    <col min="4" max="4" width="22.875" style="14" customWidth="1"/>
    <col min="5" max="5" width="47.875" style="1" customWidth="1"/>
    <col min="6" max="7" width="9.125" style="1" customWidth="1"/>
    <col min="8" max="8" width="12.375" style="1" bestFit="1" customWidth="1"/>
    <col min="9" max="16384" width="9.125" style="1" customWidth="1"/>
  </cols>
  <sheetData>
    <row r="1" spans="1:5" s="12" customFormat="1" ht="53.25" customHeight="1">
      <c r="A1" s="154" t="s">
        <v>192</v>
      </c>
      <c r="B1" s="154"/>
      <c r="C1" s="154"/>
      <c r="D1" s="154"/>
      <c r="E1" s="71"/>
    </row>
    <row r="2" spans="1:5" s="12" customFormat="1" ht="42.75" customHeight="1">
      <c r="A2" s="155" t="s">
        <v>120</v>
      </c>
      <c r="B2" s="155"/>
      <c r="C2" s="155"/>
      <c r="D2" s="155"/>
      <c r="E2" s="71"/>
    </row>
    <row r="3" spans="1:5" s="2" customFormat="1" ht="30" customHeight="1">
      <c r="A3" s="85">
        <v>10</v>
      </c>
      <c r="B3" s="149" t="s">
        <v>42</v>
      </c>
      <c r="C3" s="149"/>
      <c r="D3" s="86"/>
      <c r="E3" s="72" t="s">
        <v>93</v>
      </c>
    </row>
    <row r="4" spans="1:5" s="2" customFormat="1" ht="39" customHeight="1">
      <c r="A4" s="87">
        <v>1014</v>
      </c>
      <c r="B4" s="88" t="s">
        <v>43</v>
      </c>
      <c r="C4" s="121"/>
      <c r="D4" s="89">
        <v>1000</v>
      </c>
      <c r="E4" s="73"/>
    </row>
    <row r="5" spans="1:5" s="2" customFormat="1" ht="30" customHeight="1">
      <c r="A5" s="100" t="s">
        <v>0</v>
      </c>
      <c r="B5" s="107"/>
      <c r="C5" s="122"/>
      <c r="D5" s="108">
        <f>D4</f>
        <v>1000</v>
      </c>
      <c r="E5" s="38"/>
    </row>
    <row r="6" spans="1:5" s="2" customFormat="1" ht="30" customHeight="1">
      <c r="A6" s="57">
        <v>21</v>
      </c>
      <c r="B6" s="149" t="s">
        <v>12</v>
      </c>
      <c r="C6" s="149"/>
      <c r="D6" s="90"/>
      <c r="E6" s="38"/>
    </row>
    <row r="7" spans="1:5" s="2" customFormat="1" ht="30" customHeight="1">
      <c r="A7" s="87">
        <v>2141</v>
      </c>
      <c r="B7" s="106" t="s">
        <v>44</v>
      </c>
      <c r="C7" s="109" t="s">
        <v>131</v>
      </c>
      <c r="D7" s="110">
        <v>200000</v>
      </c>
      <c r="E7" s="48" t="s">
        <v>182</v>
      </c>
    </row>
    <row r="8" spans="1:5" s="2" customFormat="1" ht="42" customHeight="1">
      <c r="A8" s="87"/>
      <c r="B8" s="133" t="s">
        <v>121</v>
      </c>
      <c r="C8" s="134" t="s">
        <v>153</v>
      </c>
      <c r="D8" s="135">
        <v>3500000</v>
      </c>
      <c r="E8" s="74"/>
    </row>
    <row r="9" spans="1:11" s="2" customFormat="1" ht="30" customHeight="1">
      <c r="A9" s="87">
        <v>2143</v>
      </c>
      <c r="B9" s="106" t="s">
        <v>45</v>
      </c>
      <c r="C9" s="124"/>
      <c r="D9" s="110">
        <v>85000</v>
      </c>
      <c r="E9" s="73"/>
      <c r="K9" s="8"/>
    </row>
    <row r="10" spans="1:5" s="2" customFormat="1" ht="30" customHeight="1">
      <c r="A10" s="101" t="s">
        <v>0</v>
      </c>
      <c r="B10" s="111"/>
      <c r="C10" s="125"/>
      <c r="D10" s="112">
        <f>D7+D9+D8</f>
        <v>3785000</v>
      </c>
      <c r="E10" s="38"/>
    </row>
    <row r="11" spans="1:5" s="2" customFormat="1" ht="30" customHeight="1">
      <c r="A11" s="57">
        <v>22</v>
      </c>
      <c r="B11" s="91" t="s">
        <v>46</v>
      </c>
      <c r="C11" s="126"/>
      <c r="D11" s="113"/>
      <c r="E11" s="38"/>
    </row>
    <row r="12" spans="1:5" s="2" customFormat="1" ht="30" customHeight="1">
      <c r="A12" s="132">
        <v>2212</v>
      </c>
      <c r="B12" s="133" t="s">
        <v>47</v>
      </c>
      <c r="C12" s="134" t="s">
        <v>130</v>
      </c>
      <c r="D12" s="135">
        <v>120000</v>
      </c>
      <c r="E12" s="73"/>
    </row>
    <row r="13" spans="1:5" s="2" customFormat="1" ht="30" customHeight="1">
      <c r="A13" s="132">
        <v>2219</v>
      </c>
      <c r="B13" s="133" t="s">
        <v>164</v>
      </c>
      <c r="C13" s="134" t="s">
        <v>122</v>
      </c>
      <c r="D13" s="135">
        <v>120000</v>
      </c>
      <c r="E13" s="30"/>
    </row>
    <row r="14" spans="1:5" s="2" customFormat="1" ht="30" customHeight="1">
      <c r="A14" s="87">
        <v>2221</v>
      </c>
      <c r="B14" s="106" t="s">
        <v>48</v>
      </c>
      <c r="C14" s="109" t="s">
        <v>136</v>
      </c>
      <c r="D14" s="110">
        <v>23416</v>
      </c>
      <c r="E14" s="29"/>
    </row>
    <row r="15" spans="1:5" s="2" customFormat="1" ht="30" customHeight="1">
      <c r="A15" s="101" t="s">
        <v>0</v>
      </c>
      <c r="B15" s="111"/>
      <c r="C15" s="125"/>
      <c r="D15" s="112">
        <f>SUM(D12:D14)</f>
        <v>263416</v>
      </c>
      <c r="E15" s="38"/>
    </row>
    <row r="16" spans="1:5" s="2" customFormat="1" ht="30" customHeight="1">
      <c r="A16" s="57">
        <v>23</v>
      </c>
      <c r="B16" s="92" t="s">
        <v>49</v>
      </c>
      <c r="C16" s="127"/>
      <c r="D16" s="64"/>
      <c r="E16" s="38"/>
    </row>
    <row r="17" spans="1:5" s="2" customFormat="1" ht="30" customHeight="1">
      <c r="A17" s="87">
        <v>2310</v>
      </c>
      <c r="B17" s="106" t="s">
        <v>50</v>
      </c>
      <c r="C17" s="109" t="s">
        <v>163</v>
      </c>
      <c r="D17" s="110">
        <v>150000</v>
      </c>
      <c r="E17" s="74"/>
    </row>
    <row r="18" spans="1:5" s="2" customFormat="1" ht="30" customHeight="1">
      <c r="A18" s="87">
        <v>2321</v>
      </c>
      <c r="B18" s="106" t="s">
        <v>51</v>
      </c>
      <c r="C18" s="109" t="s">
        <v>123</v>
      </c>
      <c r="D18" s="110">
        <v>1500000</v>
      </c>
      <c r="E18" s="93" t="s">
        <v>128</v>
      </c>
    </row>
    <row r="19" spans="1:5" s="2" customFormat="1" ht="30" customHeight="1">
      <c r="A19" s="132">
        <v>2341</v>
      </c>
      <c r="B19" s="133" t="s">
        <v>161</v>
      </c>
      <c r="C19" s="134" t="s">
        <v>162</v>
      </c>
      <c r="D19" s="135">
        <v>100000</v>
      </c>
      <c r="E19" s="105"/>
    </row>
    <row r="20" spans="1:5" s="2" customFormat="1" ht="30" customHeight="1">
      <c r="A20" s="101" t="s">
        <v>0</v>
      </c>
      <c r="B20" s="111"/>
      <c r="C20" s="123"/>
      <c r="D20" s="112">
        <f>D17+D18+D19</f>
        <v>1750000</v>
      </c>
      <c r="E20" s="38"/>
    </row>
    <row r="21" spans="1:5" s="2" customFormat="1" ht="30" customHeight="1">
      <c r="A21" s="57">
        <v>31</v>
      </c>
      <c r="B21" s="149" t="s">
        <v>52</v>
      </c>
      <c r="C21" s="149"/>
      <c r="D21" s="94"/>
      <c r="E21" s="38"/>
    </row>
    <row r="22" spans="1:6" s="2" customFormat="1" ht="30" customHeight="1">
      <c r="A22" s="87">
        <v>3111</v>
      </c>
      <c r="B22" s="106" t="s">
        <v>53</v>
      </c>
      <c r="C22" s="109" t="s">
        <v>125</v>
      </c>
      <c r="D22" s="110">
        <v>300000</v>
      </c>
      <c r="E22" s="73"/>
      <c r="F22" s="15"/>
    </row>
    <row r="23" spans="1:6" s="2" customFormat="1" ht="30" customHeight="1">
      <c r="A23" s="132">
        <v>3111</v>
      </c>
      <c r="B23" s="133" t="s">
        <v>102</v>
      </c>
      <c r="C23" s="134" t="s">
        <v>124</v>
      </c>
      <c r="D23" s="135">
        <v>300000</v>
      </c>
      <c r="E23" s="73"/>
      <c r="F23" s="15"/>
    </row>
    <row r="24" spans="1:6" s="2" customFormat="1" ht="30" customHeight="1">
      <c r="A24" s="87">
        <v>3117</v>
      </c>
      <c r="B24" s="106" t="s">
        <v>165</v>
      </c>
      <c r="C24" s="109" t="s">
        <v>125</v>
      </c>
      <c r="D24" s="110">
        <v>459000</v>
      </c>
      <c r="E24" s="73"/>
      <c r="F24" s="15"/>
    </row>
    <row r="25" spans="1:6" s="2" customFormat="1" ht="30" customHeight="1">
      <c r="A25" s="132">
        <v>3117</v>
      </c>
      <c r="B25" s="133" t="s">
        <v>184</v>
      </c>
      <c r="C25" s="134" t="s">
        <v>185</v>
      </c>
      <c r="D25" s="135">
        <v>150000</v>
      </c>
      <c r="E25" s="73" t="s">
        <v>186</v>
      </c>
      <c r="F25" s="15"/>
    </row>
    <row r="26" spans="1:5" s="2" customFormat="1" ht="30" customHeight="1">
      <c r="A26" s="87">
        <v>3117</v>
      </c>
      <c r="B26" s="106" t="s">
        <v>126</v>
      </c>
      <c r="C26" s="124"/>
      <c r="D26" s="110">
        <v>250000</v>
      </c>
      <c r="E26" s="73" t="s">
        <v>134</v>
      </c>
    </row>
    <row r="27" spans="1:6" s="2" customFormat="1" ht="30" customHeight="1">
      <c r="A27" s="87">
        <v>3141</v>
      </c>
      <c r="B27" s="106" t="s">
        <v>54</v>
      </c>
      <c r="C27" s="109" t="s">
        <v>125</v>
      </c>
      <c r="D27" s="110">
        <v>193000</v>
      </c>
      <c r="E27" s="73"/>
      <c r="F27" s="15"/>
    </row>
    <row r="28" spans="1:5" s="2" customFormat="1" ht="30" customHeight="1">
      <c r="A28" s="101" t="s">
        <v>0</v>
      </c>
      <c r="B28" s="111"/>
      <c r="C28" s="125"/>
      <c r="D28" s="112">
        <f>SUM(D22:D27)</f>
        <v>1652000</v>
      </c>
      <c r="E28" s="38"/>
    </row>
    <row r="29" spans="1:5" s="2" customFormat="1" ht="30" customHeight="1">
      <c r="A29" s="101"/>
      <c r="B29" s="111"/>
      <c r="C29" s="125"/>
      <c r="D29" s="112"/>
      <c r="E29" s="38"/>
    </row>
    <row r="30" spans="1:5" s="2" customFormat="1" ht="30" customHeight="1">
      <c r="A30" s="57">
        <v>33</v>
      </c>
      <c r="B30" s="149" t="s">
        <v>16</v>
      </c>
      <c r="C30" s="149"/>
      <c r="D30" s="64"/>
      <c r="E30" s="38"/>
    </row>
    <row r="31" spans="1:5" s="2" customFormat="1" ht="30" customHeight="1">
      <c r="A31" s="87">
        <v>3314</v>
      </c>
      <c r="B31" s="106" t="s">
        <v>55</v>
      </c>
      <c r="C31" s="124"/>
      <c r="D31" s="110">
        <v>50000</v>
      </c>
      <c r="E31" s="95" t="s">
        <v>129</v>
      </c>
    </row>
    <row r="32" spans="1:5" s="2" customFormat="1" ht="44.25" customHeight="1">
      <c r="A32" s="87">
        <v>3319</v>
      </c>
      <c r="B32" s="106" t="s">
        <v>56</v>
      </c>
      <c r="C32" s="109" t="s">
        <v>190</v>
      </c>
      <c r="D32" s="110">
        <v>170000</v>
      </c>
      <c r="E32" s="96" t="s">
        <v>189</v>
      </c>
    </row>
    <row r="33" spans="1:5" s="2" customFormat="1" ht="54" customHeight="1">
      <c r="A33" s="87">
        <v>3321</v>
      </c>
      <c r="B33" s="106" t="s">
        <v>57</v>
      </c>
      <c r="C33" s="109" t="s">
        <v>127</v>
      </c>
      <c r="D33" s="110">
        <v>1425000</v>
      </c>
      <c r="E33" s="28" t="s">
        <v>183</v>
      </c>
    </row>
    <row r="34" spans="1:5" s="2" customFormat="1" ht="32.25" customHeight="1">
      <c r="A34" s="132">
        <v>3321</v>
      </c>
      <c r="B34" s="133" t="s">
        <v>57</v>
      </c>
      <c r="C34" s="134" t="s">
        <v>154</v>
      </c>
      <c r="D34" s="135">
        <v>775000</v>
      </c>
      <c r="E34" s="28"/>
    </row>
    <row r="35" spans="1:5" ht="30" customHeight="1">
      <c r="A35" s="87">
        <v>3341</v>
      </c>
      <c r="B35" s="106" t="s">
        <v>58</v>
      </c>
      <c r="C35" s="109" t="s">
        <v>127</v>
      </c>
      <c r="D35" s="110">
        <v>410000</v>
      </c>
      <c r="E35" s="75"/>
    </row>
    <row r="36" spans="1:5" ht="30" customHeight="1">
      <c r="A36" s="87">
        <v>3349</v>
      </c>
      <c r="B36" s="106" t="s">
        <v>59</v>
      </c>
      <c r="C36" s="109" t="s">
        <v>127</v>
      </c>
      <c r="D36" s="110">
        <v>500000</v>
      </c>
      <c r="E36" s="75"/>
    </row>
    <row r="37" spans="1:5" ht="69" customHeight="1">
      <c r="A37" s="87">
        <v>3399</v>
      </c>
      <c r="B37" s="104" t="s">
        <v>60</v>
      </c>
      <c r="C37" s="109" t="s">
        <v>156</v>
      </c>
      <c r="D37" s="110">
        <v>120000</v>
      </c>
      <c r="E37" s="75"/>
    </row>
    <row r="38" spans="1:5" ht="37.5" customHeight="1">
      <c r="A38" s="87">
        <v>3399</v>
      </c>
      <c r="B38" s="106" t="s">
        <v>155</v>
      </c>
      <c r="C38" s="109"/>
      <c r="D38" s="110">
        <v>15000</v>
      </c>
      <c r="E38" s="75"/>
    </row>
    <row r="39" spans="1:5" ht="36" customHeight="1">
      <c r="A39" s="87">
        <v>4359</v>
      </c>
      <c r="B39" s="106" t="s">
        <v>74</v>
      </c>
      <c r="C39" s="109"/>
      <c r="D39" s="110">
        <v>190000</v>
      </c>
      <c r="E39" s="75"/>
    </row>
    <row r="40" spans="1:5" ht="30" customHeight="1">
      <c r="A40" s="101" t="s">
        <v>0</v>
      </c>
      <c r="B40" s="111"/>
      <c r="C40" s="125"/>
      <c r="D40" s="112">
        <f>SUM(D31:D39)</f>
        <v>3655000</v>
      </c>
      <c r="E40" s="76"/>
    </row>
    <row r="41" spans="1:5" ht="30" customHeight="1">
      <c r="A41" s="101"/>
      <c r="B41" s="111"/>
      <c r="C41" s="125"/>
      <c r="D41" s="112"/>
      <c r="E41" s="76"/>
    </row>
    <row r="42" spans="1:5" ht="30" customHeight="1">
      <c r="A42" s="57">
        <v>34</v>
      </c>
      <c r="B42" s="149" t="s">
        <v>20</v>
      </c>
      <c r="C42" s="149"/>
      <c r="D42" s="64"/>
      <c r="E42" s="76"/>
    </row>
    <row r="43" spans="1:5" ht="42" customHeight="1">
      <c r="A43" s="87">
        <v>3419</v>
      </c>
      <c r="B43" s="106" t="s">
        <v>61</v>
      </c>
      <c r="C43" s="109" t="s">
        <v>169</v>
      </c>
      <c r="D43" s="110">
        <v>345000</v>
      </c>
      <c r="E43" s="77" t="s">
        <v>187</v>
      </c>
    </row>
    <row r="44" spans="1:5" ht="30" customHeight="1">
      <c r="A44" s="87">
        <v>3421</v>
      </c>
      <c r="B44" s="106" t="s">
        <v>167</v>
      </c>
      <c r="C44" s="109" t="s">
        <v>168</v>
      </c>
      <c r="D44" s="110">
        <v>35000</v>
      </c>
      <c r="E44" s="77"/>
    </row>
    <row r="45" spans="1:5" ht="29.25" customHeight="1">
      <c r="A45" s="132">
        <v>3421</v>
      </c>
      <c r="B45" s="133" t="s">
        <v>62</v>
      </c>
      <c r="C45" s="134" t="s">
        <v>188</v>
      </c>
      <c r="D45" s="135">
        <v>300000</v>
      </c>
      <c r="E45" s="98"/>
    </row>
    <row r="46" spans="1:10" ht="30" customHeight="1">
      <c r="A46" s="87">
        <v>3429</v>
      </c>
      <c r="B46" s="106" t="s">
        <v>63</v>
      </c>
      <c r="C46" s="109" t="s">
        <v>132</v>
      </c>
      <c r="D46" s="110">
        <v>120000</v>
      </c>
      <c r="E46" s="75"/>
      <c r="F46" s="152"/>
      <c r="G46" s="153"/>
      <c r="H46" s="153"/>
      <c r="I46" s="153"/>
      <c r="J46" s="153"/>
    </row>
    <row r="47" spans="1:5" ht="30" customHeight="1">
      <c r="A47" s="101" t="s">
        <v>0</v>
      </c>
      <c r="B47" s="111"/>
      <c r="C47" s="125"/>
      <c r="D47" s="112">
        <f>SUM(D43:D46)</f>
        <v>800000</v>
      </c>
      <c r="E47" s="76"/>
    </row>
    <row r="48" spans="1:5" ht="30" customHeight="1">
      <c r="A48" s="101"/>
      <c r="B48" s="111"/>
      <c r="C48" s="125"/>
      <c r="D48" s="114"/>
      <c r="E48" s="76"/>
    </row>
    <row r="49" spans="1:5" ht="30" customHeight="1">
      <c r="A49" s="57">
        <v>35</v>
      </c>
      <c r="B49" s="92" t="s">
        <v>23</v>
      </c>
      <c r="C49" s="127"/>
      <c r="D49" s="97"/>
      <c r="E49" s="76"/>
    </row>
    <row r="50" spans="1:5" ht="30" customHeight="1">
      <c r="A50" s="87">
        <v>3511</v>
      </c>
      <c r="B50" s="106" t="s">
        <v>64</v>
      </c>
      <c r="C50" s="124"/>
      <c r="D50" s="110">
        <v>57000</v>
      </c>
      <c r="E50" s="99" t="s">
        <v>143</v>
      </c>
    </row>
    <row r="51" spans="1:5" ht="30" customHeight="1">
      <c r="A51" s="87">
        <v>3512</v>
      </c>
      <c r="B51" s="106" t="s">
        <v>65</v>
      </c>
      <c r="C51" s="124"/>
      <c r="D51" s="110">
        <v>37000</v>
      </c>
      <c r="E51" s="75" t="s">
        <v>142</v>
      </c>
    </row>
    <row r="52" spans="1:5" ht="30" customHeight="1">
      <c r="A52" s="87">
        <v>3539</v>
      </c>
      <c r="B52" s="106" t="s">
        <v>66</v>
      </c>
      <c r="C52" s="109" t="s">
        <v>144</v>
      </c>
      <c r="D52" s="110">
        <v>20000</v>
      </c>
      <c r="E52" s="75"/>
    </row>
    <row r="53" spans="1:5" ht="30" customHeight="1">
      <c r="A53" s="101" t="s">
        <v>0</v>
      </c>
      <c r="B53" s="111"/>
      <c r="C53" s="125"/>
      <c r="D53" s="112">
        <f>D50+D52+D51</f>
        <v>114000</v>
      </c>
      <c r="E53" s="76"/>
    </row>
    <row r="54" spans="1:5" ht="30" customHeight="1">
      <c r="A54" s="101"/>
      <c r="B54" s="111"/>
      <c r="C54" s="125"/>
      <c r="D54" s="112"/>
      <c r="E54" s="76"/>
    </row>
    <row r="55" spans="1:5" ht="30" customHeight="1">
      <c r="A55" s="57">
        <v>36</v>
      </c>
      <c r="B55" s="149" t="s">
        <v>67</v>
      </c>
      <c r="C55" s="149"/>
      <c r="D55" s="149"/>
      <c r="E55" s="76"/>
    </row>
    <row r="56" spans="1:5" ht="30" customHeight="1">
      <c r="A56" s="87">
        <v>3612</v>
      </c>
      <c r="B56" s="106" t="s">
        <v>27</v>
      </c>
      <c r="C56" s="109" t="s">
        <v>172</v>
      </c>
      <c r="D56" s="110">
        <v>900000</v>
      </c>
      <c r="E56" s="99" t="s">
        <v>171</v>
      </c>
    </row>
    <row r="57" spans="1:5" ht="38.25" customHeight="1">
      <c r="A57" s="132">
        <v>3612</v>
      </c>
      <c r="B57" s="133" t="s">
        <v>170</v>
      </c>
      <c r="C57" s="134" t="s">
        <v>173</v>
      </c>
      <c r="D57" s="135">
        <v>1000000</v>
      </c>
      <c r="E57" s="99" t="s">
        <v>174</v>
      </c>
    </row>
    <row r="58" spans="1:5" ht="30" customHeight="1">
      <c r="A58" s="87">
        <v>3631</v>
      </c>
      <c r="B58" s="106" t="s">
        <v>68</v>
      </c>
      <c r="C58" s="109" t="s">
        <v>138</v>
      </c>
      <c r="D58" s="110">
        <v>90000</v>
      </c>
      <c r="E58" s="99" t="s">
        <v>137</v>
      </c>
    </row>
    <row r="59" spans="1:5" ht="30" customHeight="1">
      <c r="A59" s="132">
        <v>3631</v>
      </c>
      <c r="B59" s="133" t="s">
        <v>147</v>
      </c>
      <c r="C59" s="134" t="s">
        <v>148</v>
      </c>
      <c r="D59" s="135">
        <v>130000</v>
      </c>
      <c r="E59" s="99"/>
    </row>
    <row r="60" spans="1:5" ht="30" customHeight="1">
      <c r="A60" s="87">
        <v>3632</v>
      </c>
      <c r="B60" s="106" t="s">
        <v>28</v>
      </c>
      <c r="C60" s="109" t="s">
        <v>139</v>
      </c>
      <c r="D60" s="110">
        <v>40000</v>
      </c>
      <c r="E60" s="75" t="s">
        <v>140</v>
      </c>
    </row>
    <row r="61" spans="1:5" ht="30" customHeight="1">
      <c r="A61" s="132">
        <v>3639</v>
      </c>
      <c r="B61" s="133" t="s">
        <v>149</v>
      </c>
      <c r="C61" s="134" t="s">
        <v>166</v>
      </c>
      <c r="D61" s="135">
        <v>2000000</v>
      </c>
      <c r="E61" s="75"/>
    </row>
    <row r="62" spans="1:5" ht="40.5" customHeight="1">
      <c r="A62" s="87">
        <v>3639</v>
      </c>
      <c r="B62" s="106" t="s">
        <v>29</v>
      </c>
      <c r="C62" s="109" t="s">
        <v>135</v>
      </c>
      <c r="D62" s="110">
        <v>7500000</v>
      </c>
      <c r="E62" s="99" t="s">
        <v>141</v>
      </c>
    </row>
    <row r="63" spans="1:5" ht="30" customHeight="1">
      <c r="A63" s="101" t="s">
        <v>0</v>
      </c>
      <c r="B63" s="111"/>
      <c r="C63" s="125"/>
      <c r="D63" s="112">
        <f>SUM(D56:D62)</f>
        <v>11660000</v>
      </c>
      <c r="E63" s="76"/>
    </row>
    <row r="64" spans="1:5" ht="30" customHeight="1">
      <c r="A64" s="102"/>
      <c r="B64" s="115"/>
      <c r="C64" s="125"/>
      <c r="D64" s="112"/>
      <c r="E64" s="76"/>
    </row>
    <row r="65" spans="1:5" ht="30" customHeight="1">
      <c r="A65" s="57">
        <v>37</v>
      </c>
      <c r="B65" s="149" t="s">
        <v>31</v>
      </c>
      <c r="C65" s="149"/>
      <c r="D65" s="64"/>
      <c r="E65" s="76"/>
    </row>
    <row r="66" spans="1:5" ht="30" customHeight="1">
      <c r="A66" s="87">
        <v>3721</v>
      </c>
      <c r="B66" s="106" t="s">
        <v>69</v>
      </c>
      <c r="C66" s="124"/>
      <c r="D66" s="110">
        <v>20000</v>
      </c>
      <c r="E66" s="75"/>
    </row>
    <row r="67" spans="1:5" ht="30" customHeight="1">
      <c r="A67" s="87">
        <v>3722</v>
      </c>
      <c r="B67" s="106" t="s">
        <v>70</v>
      </c>
      <c r="C67" s="109" t="s">
        <v>145</v>
      </c>
      <c r="D67" s="110">
        <v>525000</v>
      </c>
      <c r="E67" s="75"/>
    </row>
    <row r="68" spans="1:5" ht="30" customHeight="1">
      <c r="A68" s="87">
        <v>3745</v>
      </c>
      <c r="B68" s="106" t="s">
        <v>71</v>
      </c>
      <c r="C68" s="109" t="s">
        <v>157</v>
      </c>
      <c r="D68" s="110">
        <v>200000</v>
      </c>
      <c r="E68" s="99" t="s">
        <v>158</v>
      </c>
    </row>
    <row r="69" spans="1:5" ht="30" customHeight="1">
      <c r="A69" s="103" t="s">
        <v>0</v>
      </c>
      <c r="B69" s="116"/>
      <c r="C69" s="123"/>
      <c r="D69" s="112">
        <f>SUM(D66:D68)</f>
        <v>745000</v>
      </c>
      <c r="E69" s="76"/>
    </row>
    <row r="70" spans="1:5" ht="30" customHeight="1">
      <c r="A70" s="103"/>
      <c r="B70" s="116"/>
      <c r="C70" s="123"/>
      <c r="D70" s="112"/>
      <c r="E70" s="76"/>
    </row>
    <row r="71" spans="1:5" ht="30" customHeight="1">
      <c r="A71" s="57">
        <v>43</v>
      </c>
      <c r="B71" s="92" t="s">
        <v>72</v>
      </c>
      <c r="C71" s="128"/>
      <c r="D71" s="64"/>
      <c r="E71" s="76"/>
    </row>
    <row r="72" spans="1:5" ht="30" customHeight="1">
      <c r="A72" s="87">
        <v>4329</v>
      </c>
      <c r="B72" s="106" t="s">
        <v>73</v>
      </c>
      <c r="C72" s="124"/>
      <c r="D72" s="110">
        <v>2000</v>
      </c>
      <c r="E72" s="75"/>
    </row>
    <row r="73" spans="1:5" ht="30" customHeight="1">
      <c r="A73" s="132">
        <v>4350</v>
      </c>
      <c r="B73" s="133" t="s">
        <v>150</v>
      </c>
      <c r="C73" s="134" t="s">
        <v>151</v>
      </c>
      <c r="D73" s="135">
        <v>200000</v>
      </c>
      <c r="E73" s="75"/>
    </row>
    <row r="74" spans="1:5" ht="30" customHeight="1">
      <c r="A74" s="103" t="s">
        <v>0</v>
      </c>
      <c r="B74" s="116" t="s">
        <v>0</v>
      </c>
      <c r="C74" s="123"/>
      <c r="D74" s="112">
        <f>D72+D73</f>
        <v>202000</v>
      </c>
      <c r="E74" s="76"/>
    </row>
    <row r="75" spans="1:5" ht="30" customHeight="1">
      <c r="A75" s="103"/>
      <c r="B75" s="116"/>
      <c r="C75" s="123"/>
      <c r="D75" s="112"/>
      <c r="E75" s="76"/>
    </row>
    <row r="76" spans="1:5" ht="30" customHeight="1">
      <c r="A76" s="57">
        <v>52</v>
      </c>
      <c r="B76" s="149" t="s">
        <v>75</v>
      </c>
      <c r="C76" s="149"/>
      <c r="D76" s="64"/>
      <c r="E76" s="76"/>
    </row>
    <row r="77" spans="1:5" ht="30" customHeight="1">
      <c r="A77" s="87">
        <v>5272</v>
      </c>
      <c r="B77" s="106" t="s">
        <v>76</v>
      </c>
      <c r="C77" s="109"/>
      <c r="D77" s="110">
        <v>20000</v>
      </c>
      <c r="E77" s="75"/>
    </row>
    <row r="78" spans="1:5" ht="30" customHeight="1">
      <c r="A78" s="103" t="s">
        <v>0</v>
      </c>
      <c r="B78" s="116"/>
      <c r="C78" s="123"/>
      <c r="D78" s="112">
        <f>D77</f>
        <v>20000</v>
      </c>
      <c r="E78" s="76"/>
    </row>
    <row r="79" spans="1:5" ht="30" customHeight="1">
      <c r="A79" s="103"/>
      <c r="B79" s="116"/>
      <c r="C79" s="123"/>
      <c r="D79" s="112"/>
      <c r="E79" s="76"/>
    </row>
    <row r="80" spans="1:5" ht="30" customHeight="1">
      <c r="A80" s="57">
        <v>55</v>
      </c>
      <c r="B80" s="149" t="s">
        <v>77</v>
      </c>
      <c r="C80" s="149"/>
      <c r="D80" s="149"/>
      <c r="E80" s="76"/>
    </row>
    <row r="81" spans="1:5" ht="30" customHeight="1">
      <c r="A81" s="87">
        <v>5563</v>
      </c>
      <c r="B81" s="104" t="s">
        <v>78</v>
      </c>
      <c r="C81" s="124"/>
      <c r="D81" s="110">
        <v>5000</v>
      </c>
      <c r="E81" s="78"/>
    </row>
    <row r="82" spans="1:6" ht="30" customHeight="1">
      <c r="A82" s="87">
        <v>5512</v>
      </c>
      <c r="B82" s="106" t="s">
        <v>79</v>
      </c>
      <c r="C82" s="124"/>
      <c r="D82" s="110">
        <v>528000</v>
      </c>
      <c r="E82" s="98" t="s">
        <v>133</v>
      </c>
      <c r="F82" s="18"/>
    </row>
    <row r="83" spans="1:5" ht="30" customHeight="1">
      <c r="A83" s="103" t="s">
        <v>0</v>
      </c>
      <c r="B83" s="116"/>
      <c r="C83" s="123"/>
      <c r="D83" s="112">
        <f>SUM(D81+D82)</f>
        <v>533000</v>
      </c>
      <c r="E83" s="76"/>
    </row>
    <row r="84" spans="1:5" ht="30" customHeight="1">
      <c r="A84" s="103"/>
      <c r="B84" s="116"/>
      <c r="C84" s="123"/>
      <c r="D84" s="112"/>
      <c r="E84" s="76"/>
    </row>
    <row r="85" spans="1:5" ht="30" customHeight="1">
      <c r="A85" s="57">
        <v>61</v>
      </c>
      <c r="B85" s="149" t="s">
        <v>80</v>
      </c>
      <c r="C85" s="149"/>
      <c r="D85" s="90"/>
      <c r="E85" s="76"/>
    </row>
    <row r="86" spans="1:5" ht="38.25" customHeight="1">
      <c r="A86" s="87">
        <v>6112</v>
      </c>
      <c r="B86" s="106" t="s">
        <v>81</v>
      </c>
      <c r="C86" s="109" t="s">
        <v>146</v>
      </c>
      <c r="D86" s="110">
        <v>900000</v>
      </c>
      <c r="E86" s="99"/>
    </row>
    <row r="87" spans="1:5" ht="81" customHeight="1">
      <c r="A87" s="87">
        <v>6171</v>
      </c>
      <c r="B87" s="104" t="s">
        <v>82</v>
      </c>
      <c r="C87" s="109" t="s">
        <v>159</v>
      </c>
      <c r="D87" s="110">
        <v>2700000</v>
      </c>
      <c r="E87" s="99" t="s">
        <v>160</v>
      </c>
    </row>
    <row r="88" spans="1:5" ht="30" customHeight="1">
      <c r="A88" s="101" t="s">
        <v>0</v>
      </c>
      <c r="B88" s="111"/>
      <c r="C88" s="125"/>
      <c r="D88" s="112">
        <f>SUM(D86:D87)</f>
        <v>3600000</v>
      </c>
      <c r="E88" s="76"/>
    </row>
    <row r="89" spans="1:5" ht="30" customHeight="1">
      <c r="A89" s="101"/>
      <c r="B89" s="111"/>
      <c r="C89" s="125"/>
      <c r="D89" s="112"/>
      <c r="E89" s="76"/>
    </row>
    <row r="90" spans="1:5" ht="30" customHeight="1">
      <c r="A90" s="57">
        <v>63</v>
      </c>
      <c r="B90" s="92" t="s">
        <v>33</v>
      </c>
      <c r="C90" s="127"/>
      <c r="D90" s="64"/>
      <c r="E90" s="76"/>
    </row>
    <row r="91" spans="1:5" s="2" customFormat="1" ht="30" customHeight="1">
      <c r="A91" s="87">
        <v>6310</v>
      </c>
      <c r="B91" s="106" t="s">
        <v>83</v>
      </c>
      <c r="C91" s="124"/>
      <c r="D91" s="110">
        <v>45000</v>
      </c>
      <c r="E91" s="79"/>
    </row>
    <row r="92" spans="1:5" ht="30" customHeight="1">
      <c r="A92" s="87">
        <v>6320</v>
      </c>
      <c r="B92" s="106" t="s">
        <v>84</v>
      </c>
      <c r="C92" s="124"/>
      <c r="D92" s="110">
        <v>125000</v>
      </c>
      <c r="E92" s="75"/>
    </row>
    <row r="93" spans="1:5" ht="30" customHeight="1">
      <c r="A93" s="87">
        <v>6399</v>
      </c>
      <c r="B93" s="106" t="s">
        <v>8</v>
      </c>
      <c r="C93" s="109"/>
      <c r="D93" s="110">
        <v>3800000</v>
      </c>
      <c r="E93" s="75"/>
    </row>
    <row r="94" spans="1:5" ht="30" customHeight="1">
      <c r="A94" s="101" t="s">
        <v>0</v>
      </c>
      <c r="B94" s="111"/>
      <c r="C94" s="125"/>
      <c r="D94" s="112">
        <f>SUM(D91:D93)</f>
        <v>3970000</v>
      </c>
      <c r="E94" s="76"/>
    </row>
    <row r="95" spans="1:5" ht="30" customHeight="1">
      <c r="A95" s="101"/>
      <c r="B95" s="111"/>
      <c r="C95" s="125"/>
      <c r="D95" s="112"/>
      <c r="E95" s="76"/>
    </row>
    <row r="96" spans="1:5" ht="30" customHeight="1">
      <c r="A96" s="57">
        <v>64</v>
      </c>
      <c r="B96" s="92" t="s">
        <v>37</v>
      </c>
      <c r="C96" s="127"/>
      <c r="D96" s="64"/>
      <c r="E96" s="76"/>
    </row>
    <row r="97" spans="1:8" ht="30" customHeight="1">
      <c r="A97" s="87">
        <v>6409</v>
      </c>
      <c r="B97" s="106" t="s">
        <v>85</v>
      </c>
      <c r="C97" s="109"/>
      <c r="D97" s="117">
        <f>34166666-H97</f>
        <v>1416250</v>
      </c>
      <c r="E97" s="75"/>
      <c r="H97" s="14">
        <f>D94+D88+D83+D78+D74+D69+D63+D53+D40+D47+D28+D20+D15+D10+D5</f>
        <v>32750416</v>
      </c>
    </row>
    <row r="98" spans="1:8" ht="30" customHeight="1">
      <c r="A98" s="80" t="s">
        <v>0</v>
      </c>
      <c r="B98" s="118"/>
      <c r="C98" s="129"/>
      <c r="D98" s="119">
        <f>D97</f>
        <v>1416250</v>
      </c>
      <c r="E98" s="76"/>
      <c r="H98" s="1" t="s">
        <v>4</v>
      </c>
    </row>
    <row r="99" spans="1:5" ht="30" customHeight="1">
      <c r="A99" s="80"/>
      <c r="B99" s="81"/>
      <c r="C99" s="130"/>
      <c r="D99" s="82"/>
      <c r="E99" s="76"/>
    </row>
    <row r="100" spans="1:5" ht="30" customHeight="1">
      <c r="A100" s="83" t="s">
        <v>2</v>
      </c>
      <c r="B100" s="84"/>
      <c r="C100" s="130"/>
      <c r="D100" s="146">
        <f>SUM(D5+D10+D15+D20+D28+D40+D47+D53+D63+D69+D74+D78+D83+D88+D94+D98)</f>
        <v>34166666</v>
      </c>
      <c r="E100" s="76"/>
    </row>
    <row r="101" spans="1:5" ht="30" customHeight="1">
      <c r="A101" s="83" t="s">
        <v>101</v>
      </c>
      <c r="B101" s="84"/>
      <c r="C101" s="130"/>
      <c r="D101" s="67">
        <f>'Návrh - příjmy'!D70</f>
        <v>34166665.68</v>
      </c>
      <c r="E101" s="76"/>
    </row>
    <row r="102" ht="30" customHeight="1">
      <c r="B102" s="145" t="s">
        <v>181</v>
      </c>
    </row>
    <row r="103" spans="2:3" ht="30" customHeight="1">
      <c r="B103" s="136" t="s">
        <v>177</v>
      </c>
      <c r="C103" s="137" t="s">
        <v>178</v>
      </c>
    </row>
    <row r="104" spans="2:3" ht="30" customHeight="1">
      <c r="B104" s="137" t="s">
        <v>179</v>
      </c>
      <c r="C104" s="137" t="s">
        <v>180</v>
      </c>
    </row>
    <row r="106" spans="1:3" ht="30" customHeight="1">
      <c r="A106" s="138" t="s">
        <v>193</v>
      </c>
      <c r="B106" s="120"/>
      <c r="C106" s="130"/>
    </row>
    <row r="107" spans="1:3" ht="30" customHeight="1">
      <c r="A107" s="139"/>
      <c r="B107" s="140"/>
      <c r="C107" s="141"/>
    </row>
    <row r="108" spans="1:3" ht="30" customHeight="1">
      <c r="A108" s="76" t="s">
        <v>152</v>
      </c>
      <c r="B108" s="120"/>
      <c r="C108" s="142"/>
    </row>
    <row r="109" spans="1:3" ht="30" customHeight="1">
      <c r="A109" s="76"/>
      <c r="B109" s="120"/>
      <c r="C109" s="142"/>
    </row>
    <row r="110" spans="1:3" ht="30" customHeight="1">
      <c r="A110" s="76" t="s">
        <v>5</v>
      </c>
      <c r="B110" s="140"/>
      <c r="C110" s="143"/>
    </row>
    <row r="111" spans="1:3" ht="30" customHeight="1">
      <c r="A111" s="139"/>
      <c r="B111" s="140"/>
      <c r="C111" s="144"/>
    </row>
  </sheetData>
  <sheetProtection/>
  <mergeCells count="13">
    <mergeCell ref="B3:C3"/>
    <mergeCell ref="B6:C6"/>
    <mergeCell ref="B21:C21"/>
    <mergeCell ref="B30:C30"/>
    <mergeCell ref="B42:C42"/>
    <mergeCell ref="A1:D1"/>
    <mergeCell ref="A2:D2"/>
    <mergeCell ref="B55:D55"/>
    <mergeCell ref="B65:C65"/>
    <mergeCell ref="B76:C76"/>
    <mergeCell ref="B80:D80"/>
    <mergeCell ref="B85:C85"/>
    <mergeCell ref="F46:J46"/>
  </mergeCells>
  <printOptions/>
  <pageMargins left="0.7" right="0.7" top="0.75" bottom="0.75" header="0.3" footer="0.3"/>
  <pageSetup fitToHeight="1" fitToWidth="1" horizontalDpi="600" verticalDpi="600" orientation="landscape" paperSize="9" scale="14" r:id="rId3"/>
  <rowBreaks count="2" manualBreakCount="2">
    <brk id="41" max="255" man="1"/>
    <brk id="75" max="255" man="1"/>
  </rowBreaks>
  <colBreaks count="1" manualBreakCount="1">
    <brk id="4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D22" sqref="D22"/>
    </sheetView>
  </sheetViews>
  <sheetFormatPr defaultColWidth="9.00390625" defaultRowHeight="12.75"/>
  <cols>
    <col min="3" max="3" width="16.75390625" style="0" customWidth="1"/>
    <col min="4" max="4" width="12.00390625" style="19" customWidth="1"/>
  </cols>
  <sheetData>
    <row r="1" ht="12.75">
      <c r="A1">
        <v>6171</v>
      </c>
    </row>
    <row r="2" spans="2:4" ht="12.75">
      <c r="B2">
        <v>5011</v>
      </c>
      <c r="C2" t="s">
        <v>97</v>
      </c>
      <c r="D2" s="19">
        <v>936000</v>
      </c>
    </row>
    <row r="3" spans="2:4" ht="12.75">
      <c r="B3">
        <v>5031</v>
      </c>
      <c r="C3" t="s">
        <v>98</v>
      </c>
      <c r="D3" s="19">
        <f>D2*25/100</f>
        <v>234000</v>
      </c>
    </row>
    <row r="4" spans="2:4" ht="12.75">
      <c r="B4">
        <v>5032</v>
      </c>
      <c r="C4" t="s">
        <v>99</v>
      </c>
      <c r="D4" s="19">
        <f>D2*9/100</f>
        <v>84240</v>
      </c>
    </row>
    <row r="5" spans="2:4" ht="12.75">
      <c r="B5">
        <v>5038</v>
      </c>
      <c r="C5" t="s">
        <v>100</v>
      </c>
      <c r="D5" s="19">
        <v>4000</v>
      </c>
    </row>
    <row r="6" spans="2:4" ht="12.75">
      <c r="B6">
        <v>5133</v>
      </c>
      <c r="D6" s="19">
        <v>1000</v>
      </c>
    </row>
    <row r="7" spans="2:4" ht="12.75">
      <c r="B7">
        <v>5136</v>
      </c>
      <c r="D7" s="19">
        <v>10000</v>
      </c>
    </row>
    <row r="8" spans="2:4" ht="12.75">
      <c r="B8">
        <v>5137</v>
      </c>
      <c r="D8" s="19">
        <v>50000</v>
      </c>
    </row>
    <row r="9" spans="2:4" ht="12.75">
      <c r="B9">
        <v>5139</v>
      </c>
      <c r="D9" s="19">
        <v>50000</v>
      </c>
    </row>
    <row r="10" spans="2:4" ht="12.75">
      <c r="B10">
        <v>5154</v>
      </c>
      <c r="D10" s="19">
        <v>120000</v>
      </c>
    </row>
    <row r="11" spans="2:4" ht="12.75">
      <c r="B11">
        <v>5161</v>
      </c>
      <c r="D11" s="19">
        <v>20000</v>
      </c>
    </row>
    <row r="12" spans="2:4" ht="12.75">
      <c r="B12">
        <v>5162</v>
      </c>
      <c r="D12" s="19">
        <v>30000</v>
      </c>
    </row>
    <row r="13" spans="2:4" ht="12.75">
      <c r="B13">
        <v>5164</v>
      </c>
      <c r="D13" s="19">
        <v>25000</v>
      </c>
    </row>
    <row r="14" spans="2:4" ht="12.75">
      <c r="B14">
        <v>5166</v>
      </c>
      <c r="D14" s="19">
        <v>80000</v>
      </c>
    </row>
    <row r="15" spans="2:4" ht="12.75">
      <c r="B15">
        <v>5167</v>
      </c>
      <c r="D15" s="19">
        <v>25000</v>
      </c>
    </row>
    <row r="16" spans="2:4" ht="12.75">
      <c r="B16">
        <v>5169</v>
      </c>
      <c r="D16" s="19">
        <v>650000</v>
      </c>
    </row>
    <row r="17" spans="2:4" ht="12.75">
      <c r="B17">
        <v>5171</v>
      </c>
      <c r="D17" s="19">
        <v>18000</v>
      </c>
    </row>
    <row r="18" spans="2:4" ht="12.75">
      <c r="B18">
        <v>5172</v>
      </c>
      <c r="D18" s="19">
        <v>10000</v>
      </c>
    </row>
    <row r="19" spans="2:4" ht="12.75">
      <c r="B19">
        <v>5173</v>
      </c>
      <c r="D19" s="19">
        <v>5000</v>
      </c>
    </row>
    <row r="20" spans="2:4" ht="12.75">
      <c r="B20">
        <v>5175</v>
      </c>
      <c r="D20" s="19">
        <v>12000</v>
      </c>
    </row>
    <row r="21" spans="2:4" ht="12.75">
      <c r="B21">
        <v>5194</v>
      </c>
      <c r="D21" s="19">
        <v>15000</v>
      </c>
    </row>
    <row r="22" ht="12.75">
      <c r="D22" s="20">
        <f>SUM(D2:D21)</f>
        <v>2379240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Technické služby Adršpach,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 Adršpach</dc:creator>
  <cp:keywords/>
  <dc:description/>
  <cp:lastModifiedBy>Tomkova</cp:lastModifiedBy>
  <cp:lastPrinted>2017-01-30T10:58:32Z</cp:lastPrinted>
  <dcterms:created xsi:type="dcterms:W3CDTF">2001-01-11T15:19:39Z</dcterms:created>
  <dcterms:modified xsi:type="dcterms:W3CDTF">2017-03-08T16:15:58Z</dcterms:modified>
  <cp:category/>
  <cp:version/>
  <cp:contentType/>
  <cp:contentStatus/>
</cp:coreProperties>
</file>